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72.16.11.7\ура подарки\2024\Упаковка\"/>
    </mc:Choice>
  </mc:AlternateContent>
  <xr:revisionPtr revIDLastSave="0" documentId="13_ncr:1_{F1FD9AA3-1B7F-4730-8AF3-DDEB038A450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Прайс-лист" sheetId="25" r:id="rId1"/>
    <sheet name="Счёт" sheetId="32" state="veryHidden" r:id="rId2"/>
    <sheet name="Настройки" sheetId="30" state="hidden" r:id="rId3"/>
  </sheets>
  <definedNames>
    <definedName name="_xlnm._FilterDatabase" localSheetId="0" hidden="1">'Прайс-лист'!$E$3:$M$30</definedName>
    <definedName name="_xlnm.Print_Titles" localSheetId="0">'Прайс-лист'!$1:$4</definedName>
    <definedName name="_xlnm.Print_Area" localSheetId="0">'Прайс-лист'!$B$1:$N$35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2" i="32" l="1"/>
  <c r="Q3" i="32"/>
  <c r="Q4" i="32"/>
  <c r="Q5" i="32"/>
  <c r="Q6" i="32"/>
  <c r="Q7" i="32"/>
  <c r="Q8" i="32"/>
  <c r="Q9" i="32"/>
  <c r="Q10" i="32"/>
  <c r="Q11" i="32"/>
  <c r="Q12" i="32"/>
  <c r="Q13" i="32"/>
  <c r="Q14" i="32"/>
  <c r="Q15" i="32"/>
  <c r="Q16" i="32"/>
  <c r="Q17" i="32"/>
  <c r="Q18" i="32"/>
  <c r="Q19" i="32"/>
  <c r="Q20" i="32"/>
  <c r="Q21" i="32"/>
  <c r="Q22" i="32"/>
  <c r="Q23" i="32"/>
  <c r="Q24" i="32"/>
  <c r="Q25" i="32"/>
  <c r="Q26" i="32"/>
  <c r="O3" i="32"/>
  <c r="N3" i="32" s="1"/>
  <c r="M3" i="32" s="1"/>
  <c r="L3" i="32" s="1"/>
  <c r="K3" i="32" s="1"/>
  <c r="O4" i="32"/>
  <c r="N4" i="32" s="1"/>
  <c r="M4" i="32" s="1"/>
  <c r="L4" i="32" s="1"/>
  <c r="K4" i="32" s="1"/>
  <c r="O5" i="32"/>
  <c r="N5" i="32" s="1"/>
  <c r="M5" i="32" s="1"/>
  <c r="L5" i="32" s="1"/>
  <c r="K5" i="32" s="1"/>
  <c r="O6" i="32"/>
  <c r="N6" i="32" s="1"/>
  <c r="M6" i="32" s="1"/>
  <c r="L6" i="32" s="1"/>
  <c r="K6" i="32" s="1"/>
  <c r="N7" i="32"/>
  <c r="M7" i="32" s="1"/>
  <c r="L7" i="32" s="1"/>
  <c r="K7" i="32" s="1"/>
  <c r="O7" i="32"/>
  <c r="N8" i="32"/>
  <c r="M8" i="32" s="1"/>
  <c r="L8" i="32" s="1"/>
  <c r="K8" i="32" s="1"/>
  <c r="O8" i="32"/>
  <c r="O9" i="32"/>
  <c r="N9" i="32" s="1"/>
  <c r="M9" i="32" s="1"/>
  <c r="L9" i="32" s="1"/>
  <c r="K9" i="32" s="1"/>
  <c r="O10" i="32"/>
  <c r="N10" i="32" s="1"/>
  <c r="M10" i="32" s="1"/>
  <c r="L10" i="32" s="1"/>
  <c r="K10" i="32" s="1"/>
  <c r="O11" i="32"/>
  <c r="N11" i="32" s="1"/>
  <c r="M11" i="32" s="1"/>
  <c r="L11" i="32" s="1"/>
  <c r="K11" i="32" s="1"/>
  <c r="O12" i="32"/>
  <c r="N12" i="32" s="1"/>
  <c r="M12" i="32" s="1"/>
  <c r="L12" i="32" s="1"/>
  <c r="K12" i="32" s="1"/>
  <c r="O13" i="32"/>
  <c r="N13" i="32" s="1"/>
  <c r="M13" i="32" s="1"/>
  <c r="L13" i="32" s="1"/>
  <c r="K13" i="32" s="1"/>
  <c r="O14" i="32"/>
  <c r="N14" i="32" s="1"/>
  <c r="M14" i="32" s="1"/>
  <c r="L14" i="32" s="1"/>
  <c r="K14" i="32" s="1"/>
  <c r="N15" i="32"/>
  <c r="M15" i="32" s="1"/>
  <c r="L15" i="32" s="1"/>
  <c r="K15" i="32" s="1"/>
  <c r="O15" i="32"/>
  <c r="N16" i="32"/>
  <c r="M16" i="32" s="1"/>
  <c r="L16" i="32" s="1"/>
  <c r="K16" i="32" s="1"/>
  <c r="O16" i="32"/>
  <c r="O17" i="32"/>
  <c r="N17" i="32" s="1"/>
  <c r="M17" i="32" s="1"/>
  <c r="L17" i="32" s="1"/>
  <c r="K17" i="32" s="1"/>
  <c r="O18" i="32"/>
  <c r="N18" i="32" s="1"/>
  <c r="M18" i="32" s="1"/>
  <c r="L18" i="32" s="1"/>
  <c r="K18" i="32" s="1"/>
  <c r="O19" i="32"/>
  <c r="N19" i="32" s="1"/>
  <c r="M19" i="32" s="1"/>
  <c r="L19" i="32" s="1"/>
  <c r="K19" i="32" s="1"/>
  <c r="O20" i="32"/>
  <c r="N20" i="32" s="1"/>
  <c r="M20" i="32" s="1"/>
  <c r="L20" i="32" s="1"/>
  <c r="K20" i="32" s="1"/>
  <c r="O21" i="32"/>
  <c r="N21" i="32" s="1"/>
  <c r="M21" i="32" s="1"/>
  <c r="L21" i="32" s="1"/>
  <c r="K21" i="32" s="1"/>
  <c r="O22" i="32"/>
  <c r="N22" i="32" s="1"/>
  <c r="M22" i="32" s="1"/>
  <c r="L22" i="32" s="1"/>
  <c r="K22" i="32" s="1"/>
  <c r="N23" i="32"/>
  <c r="M23" i="32" s="1"/>
  <c r="L23" i="32" s="1"/>
  <c r="K23" i="32" s="1"/>
  <c r="O23" i="32"/>
  <c r="N24" i="32"/>
  <c r="M24" i="32" s="1"/>
  <c r="L24" i="32" s="1"/>
  <c r="K24" i="32" s="1"/>
  <c r="O24" i="32"/>
  <c r="O25" i="32"/>
  <c r="N25" i="32" s="1"/>
  <c r="M25" i="32" s="1"/>
  <c r="L25" i="32" s="1"/>
  <c r="K25" i="32" s="1"/>
  <c r="O26" i="32"/>
  <c r="N26" i="32" s="1"/>
  <c r="M26" i="32" s="1"/>
  <c r="L26" i="32" s="1"/>
  <c r="K26" i="32" s="1"/>
  <c r="K2" i="32"/>
  <c r="M2" i="32"/>
  <c r="L2" i="32" s="1"/>
  <c r="N2" i="32"/>
  <c r="O2" i="32"/>
  <c r="C3" i="32"/>
  <c r="E3" i="32" l="1"/>
  <c r="F3" i="32" s="1"/>
  <c r="C4" i="32"/>
  <c r="E4" i="32" s="1"/>
  <c r="F4" i="32" s="1"/>
  <c r="C5" i="32"/>
  <c r="E5" i="32" s="1"/>
  <c r="F5" i="32" s="1"/>
  <c r="C6" i="32"/>
  <c r="E6" i="32" s="1"/>
  <c r="F6" i="32" s="1"/>
  <c r="C7" i="32"/>
  <c r="E7" i="32" s="1"/>
  <c r="F7" i="32" s="1"/>
  <c r="C8" i="32"/>
  <c r="E8" i="32" s="1"/>
  <c r="F8" i="32" s="1"/>
  <c r="C9" i="32"/>
  <c r="E9" i="32" s="1"/>
  <c r="F9" i="32" s="1"/>
  <c r="C10" i="32"/>
  <c r="E10" i="32" s="1"/>
  <c r="F10" i="32" s="1"/>
  <c r="C11" i="32"/>
  <c r="E11" i="32" s="1"/>
  <c r="F11" i="32" s="1"/>
  <c r="C12" i="32"/>
  <c r="E12" i="32" s="1"/>
  <c r="F12" i="32" s="1"/>
  <c r="C13" i="32"/>
  <c r="E13" i="32" s="1"/>
  <c r="F13" i="32" s="1"/>
  <c r="C14" i="32"/>
  <c r="E14" i="32" s="1"/>
  <c r="F14" i="32" s="1"/>
  <c r="C15" i="32"/>
  <c r="E15" i="32" s="1"/>
  <c r="F15" i="32" s="1"/>
  <c r="C16" i="32"/>
  <c r="E16" i="32" s="1"/>
  <c r="F16" i="32" s="1"/>
  <c r="C17" i="32"/>
  <c r="E17" i="32" s="1"/>
  <c r="F17" i="32" s="1"/>
  <c r="C18" i="32"/>
  <c r="E18" i="32" s="1"/>
  <c r="F18" i="32" s="1"/>
  <c r="C19" i="32"/>
  <c r="E19" i="32" s="1"/>
  <c r="F19" i="32" s="1"/>
  <c r="C20" i="32"/>
  <c r="E20" i="32" s="1"/>
  <c r="F20" i="32" s="1"/>
  <c r="C21" i="32"/>
  <c r="E21" i="32" s="1"/>
  <c r="F21" i="32" s="1"/>
  <c r="C22" i="32"/>
  <c r="E22" i="32" s="1"/>
  <c r="F22" i="32" s="1"/>
  <c r="C23" i="32"/>
  <c r="E23" i="32" s="1"/>
  <c r="F23" i="32" s="1"/>
  <c r="C24" i="32"/>
  <c r="E24" i="32" s="1"/>
  <c r="F24" i="32" s="1"/>
  <c r="C25" i="32"/>
  <c r="E25" i="32" s="1"/>
  <c r="F25" i="32" s="1"/>
  <c r="C26" i="32"/>
  <c r="E26" i="32" s="1"/>
  <c r="F26" i="32" s="1"/>
  <c r="C2" i="32"/>
  <c r="E2" i="32" s="1"/>
  <c r="F2" i="32" s="1"/>
  <c r="H24" i="25" l="1"/>
  <c r="H23" i="25"/>
  <c r="H7" i="25"/>
  <c r="H16" i="25"/>
  <c r="H25" i="25"/>
  <c r="H22" i="25"/>
  <c r="H18" i="25"/>
  <c r="H21" i="25"/>
  <c r="H14" i="25"/>
  <c r="H8" i="25"/>
  <c r="H17" i="25"/>
  <c r="H9" i="25"/>
  <c r="H6" i="25"/>
  <c r="H29" i="25"/>
  <c r="H20" i="25"/>
  <c r="H19" i="25"/>
  <c r="H15" i="25"/>
  <c r="H13" i="25"/>
  <c r="H27" i="25"/>
  <c r="H11" i="25"/>
  <c r="H12" i="25"/>
  <c r="H30" i="25"/>
  <c r="H26" i="25"/>
  <c r="H10" i="25"/>
  <c r="H28" i="25"/>
  <c r="Q27" i="32"/>
  <c r="M34" i="25"/>
  <c r="R14" i="32" l="1"/>
  <c r="N18" i="25" s="1"/>
  <c r="R20" i="32"/>
  <c r="N24" i="25" s="1"/>
  <c r="R5" i="32"/>
  <c r="N9" i="25" s="1"/>
  <c r="R2" i="32"/>
  <c r="N6" i="25" s="1"/>
  <c r="R11" i="32"/>
  <c r="N15" i="25" s="1"/>
  <c r="R19" i="32"/>
  <c r="N23" i="25" s="1"/>
  <c r="R23" i="32"/>
  <c r="N27" i="25" s="1"/>
  <c r="R4" i="32"/>
  <c r="N8" i="25" s="1"/>
  <c r="R12" i="32"/>
  <c r="N16" i="25" s="1"/>
  <c r="R22" i="32"/>
  <c r="N26" i="25" s="1"/>
  <c r="R18" i="32"/>
  <c r="N22" i="25" s="1"/>
  <c r="R7" i="32"/>
  <c r="N11" i="25" s="1"/>
  <c r="R16" i="32"/>
  <c r="N20" i="25" s="1"/>
  <c r="L14" i="25"/>
  <c r="J9" i="25"/>
  <c r="J28" i="25"/>
  <c r="I25" i="25"/>
  <c r="I28" i="25"/>
  <c r="J20" i="25"/>
  <c r="K30" i="25"/>
  <c r="K13" i="25"/>
  <c r="K20" i="25"/>
  <c r="L6" i="25"/>
  <c r="K25" i="25"/>
  <c r="K23" i="25"/>
  <c r="I19" i="25"/>
  <c r="J14" i="25"/>
  <c r="I14" i="25"/>
  <c r="I12" i="25"/>
  <c r="L30" i="25"/>
  <c r="I20" i="25"/>
  <c r="K6" i="25"/>
  <c r="J17" i="25"/>
  <c r="L21" i="25"/>
  <c r="J25" i="25"/>
  <c r="I23" i="25"/>
  <c r="L26" i="25"/>
  <c r="K26" i="25"/>
  <c r="I26" i="25"/>
  <c r="K29" i="25"/>
  <c r="K17" i="25"/>
  <c r="R3" i="32"/>
  <c r="N7" i="25" s="1"/>
  <c r="K11" i="25"/>
  <c r="J6" i="25"/>
  <c r="J8" i="25"/>
  <c r="K21" i="25"/>
  <c r="K16" i="25"/>
  <c r="J7" i="25"/>
  <c r="J12" i="25"/>
  <c r="I17" i="25"/>
  <c r="I30" i="25"/>
  <c r="L17" i="25"/>
  <c r="L15" i="25"/>
  <c r="J21" i="25"/>
  <c r="J16" i="25"/>
  <c r="J19" i="25"/>
  <c r="K14" i="25"/>
  <c r="J26" i="25"/>
  <c r="L25" i="25"/>
  <c r="R25" i="32"/>
  <c r="N29" i="25" s="1"/>
  <c r="R6" i="32"/>
  <c r="N10" i="25" s="1"/>
  <c r="L10" i="25"/>
  <c r="J11" i="25"/>
  <c r="K15" i="25"/>
  <c r="I8" i="25"/>
  <c r="L18" i="25"/>
  <c r="K24" i="25"/>
  <c r="I29" i="25"/>
  <c r="L12" i="25"/>
  <c r="L23" i="25"/>
  <c r="L13" i="25"/>
  <c r="J30" i="25"/>
  <c r="R13" i="32"/>
  <c r="N17" i="25" s="1"/>
  <c r="R26" i="32"/>
  <c r="N30" i="25" s="1"/>
  <c r="I11" i="25"/>
  <c r="K18" i="25"/>
  <c r="I16" i="25"/>
  <c r="J24" i="25"/>
  <c r="L28" i="25"/>
  <c r="I21" i="25"/>
  <c r="J29" i="25"/>
  <c r="J13" i="25"/>
  <c r="J15" i="25"/>
  <c r="I9" i="25"/>
  <c r="J18" i="25"/>
  <c r="L22" i="25"/>
  <c r="L16" i="25"/>
  <c r="I24" i="25"/>
  <c r="K9" i="25"/>
  <c r="J27" i="25"/>
  <c r="I13" i="25"/>
  <c r="L29" i="25"/>
  <c r="J23" i="25"/>
  <c r="R8" i="32"/>
  <c r="N12" i="25" s="1"/>
  <c r="L27" i="25"/>
  <c r="L8" i="25"/>
  <c r="I18" i="25"/>
  <c r="K12" i="25"/>
  <c r="I22" i="25"/>
  <c r="K28" i="25"/>
  <c r="I6" i="25"/>
  <c r="J10" i="25"/>
  <c r="R24" i="32"/>
  <c r="N28" i="25" s="1"/>
  <c r="I10" i="25"/>
  <c r="I15" i="25"/>
  <c r="R17" i="32"/>
  <c r="N21" i="25" s="1"/>
  <c r="R9" i="32"/>
  <c r="N13" i="25" s="1"/>
  <c r="K27" i="25"/>
  <c r="L19" i="25"/>
  <c r="K22" i="25"/>
  <c r="L7" i="25"/>
  <c r="I27" i="25"/>
  <c r="I7" i="25"/>
  <c r="L20" i="25"/>
  <c r="L11" i="25"/>
  <c r="R21" i="32"/>
  <c r="N25" i="25" s="1"/>
  <c r="K8" i="25"/>
  <c r="K10" i="25"/>
  <c r="R15" i="32"/>
  <c r="N19" i="25" s="1"/>
  <c r="K19" i="25"/>
  <c r="L9" i="25"/>
  <c r="J22" i="25"/>
  <c r="K7" i="25"/>
  <c r="L24" i="25"/>
  <c r="R10" i="32"/>
  <c r="N14" i="25" s="1"/>
  <c r="N34" i="25" l="1"/>
  <c r="R27" i="32"/>
</calcChain>
</file>

<file path=xl/sharedStrings.xml><?xml version="1.0" encoding="utf-8"?>
<sst xmlns="http://schemas.openxmlformats.org/spreadsheetml/2006/main" count="194" uniqueCount="151">
  <si>
    <t xml:space="preserve">Артикул </t>
  </si>
  <si>
    <t>Фото</t>
  </si>
  <si>
    <t>ТЗ-39</t>
  </si>
  <si>
    <t>20*16*27</t>
  </si>
  <si>
    <t>УПАКОВКА ИЗ ТЕКСТИЛЯ</t>
  </si>
  <si>
    <t>UID Системы</t>
  </si>
  <si>
    <t>Наименование</t>
  </si>
  <si>
    <t>Вес вложения, г.</t>
  </si>
  <si>
    <t>Цена за штуку при общем объеме заказа:</t>
  </si>
  <si>
    <r>
      <t xml:space="preserve">Представленная в данном прайс-листе продукция запатентована как объемные товарные знаки. 
Любое несанкционированное копирование преследуется по закону.
</t>
    </r>
    <r>
      <rPr>
        <sz val="10"/>
        <rFont val="Arial"/>
        <family val="2"/>
      </rPr>
      <t>(статья 1406.1 ГК РФ; статья 150.4 КоАП РФ; статьи 146, 147 УК РФ)</t>
    </r>
  </si>
  <si>
    <t>Weight</t>
  </si>
  <si>
    <t>Quantity</t>
  </si>
  <si>
    <t>Dimensions</t>
  </si>
  <si>
    <t>1000+</t>
  </si>
  <si>
    <t>Sum</t>
  </si>
  <si>
    <t>UID</t>
  </si>
  <si>
    <t>Art.</t>
  </si>
  <si>
    <t>Name</t>
  </si>
  <si>
    <t>Photo</t>
  </si>
  <si>
    <t>Длина, ширина, высота,
см.</t>
  </si>
  <si>
    <t>Кол-во в коробе,
шт.</t>
  </si>
  <si>
    <t>На сумму</t>
  </si>
  <si>
    <t>Cart</t>
  </si>
  <si>
    <t>Итого:</t>
  </si>
  <si>
    <t>более
1000 шт.</t>
  </si>
  <si>
    <t>до 
100 шт.</t>
  </si>
  <si>
    <t>100-300
шт.</t>
  </si>
  <si>
    <t>300-700
шт.</t>
  </si>
  <si>
    <t>700-1000
шт.</t>
  </si>
  <si>
    <t>093a965d-87be-11eb-99b8-000c295dc444</t>
  </si>
  <si>
    <t>093a9666-87be-11eb-99b8-000c295dc444</t>
  </si>
  <si>
    <t>093a9669-87be-11eb-99b8-000c295dc444</t>
  </si>
  <si>
    <t>093a9671-87be-11eb-99b8-000c295dc444</t>
  </si>
  <si>
    <t>093a967a-87be-11eb-99b8-000c295dc444</t>
  </si>
  <si>
    <t>093a967f-87be-11eb-99b8-000c295dc444</t>
  </si>
  <si>
    <t>093a9684-87be-11eb-99b8-000c295dc444</t>
  </si>
  <si>
    <t>093a9689-87be-11eb-99b8-000c295dc444</t>
  </si>
  <si>
    <t>093a9694-87be-11eb-99b8-000c295dc444</t>
  </si>
  <si>
    <t>093a9697-87be-11eb-99b8-000c295dc444</t>
  </si>
  <si>
    <t>5666f7c8-87cc-11eb-99b8-000c295dc444</t>
  </si>
  <si>
    <t>5666f7cd-87cc-11eb-99b8-000c295dc444</t>
  </si>
  <si>
    <t>5666f7d2-87cc-11eb-99b8-000c295dc444</t>
  </si>
  <si>
    <t>093a968e-87be-11eb-99b8-000c295dc444</t>
  </si>
  <si>
    <t>5666f7fc-87cc-11eb-99b8-000c295dc444</t>
  </si>
  <si>
    <t>5666f800-87cc-11eb-99b8-000c295dc444</t>
  </si>
  <si>
    <t>5666f804-87cc-11eb-99b8-000c295dc444</t>
  </si>
  <si>
    <t>de673d7f-87f5-11eb-99b8-000c295dc444</t>
  </si>
  <si>
    <t>de673d84-87f5-11eb-99b8-000c295dc444</t>
  </si>
  <si>
    <t>de673d87-87f5-11eb-99b8-000c295dc444</t>
  </si>
  <si>
    <t>5666f7d9-87cc-11eb-99b8-000c295dc444</t>
  </si>
  <si>
    <t>093a9661-87be-11eb-99b8-000c295dc444</t>
  </si>
  <si>
    <t>6106cbc1-5fb0-11ea-b226-000c2916a183</t>
  </si>
  <si>
    <t>6106cbc5-5fb0-11ea-b226-000c2916a183</t>
  </si>
  <si>
    <t>956655de-4b01-11e9-a892-000c2916a183</t>
  </si>
  <si>
    <t>Желаемый объем 
заказа, шт.</t>
  </si>
  <si>
    <t>Дед Мороз</t>
  </si>
  <si>
    <t>Курс =</t>
  </si>
  <si>
    <t>Заказано</t>
  </si>
  <si>
    <r>
      <t xml:space="preserve">После внесения покупателем предоплаты цена фиксируется. 
</t>
    </r>
    <r>
      <rPr>
        <sz val="10"/>
        <color theme="0"/>
        <rFont val="Calibri"/>
        <family val="2"/>
        <scheme val="minor"/>
      </rPr>
      <t xml:space="preserve">При отсутствии предоплаты и изменении курса рубля к ин. валюте более чем на 5%, Компания оставляет за собой право пересмотра указанных цен. </t>
    </r>
  </si>
  <si>
    <t>Артикул</t>
  </si>
  <si>
    <t>Цена, юань</t>
  </si>
  <si>
    <t>Цена, руб.</t>
  </si>
  <si>
    <t>Коэфф.</t>
  </si>
  <si>
    <t>Цена (до 100, без скидок)</t>
  </si>
  <si>
    <t>Округленная (←)</t>
  </si>
  <si>
    <t>www.ura-podarki.ru</t>
  </si>
  <si>
    <t>141407, Московская обл.
 г. Химки, улица Бабакина, 5А
+7 (495) 913-30-06</t>
  </si>
  <si>
    <t>info@ura-podarki.ru</t>
  </si>
  <si>
    <t>К отображению:</t>
  </si>
  <si>
    <t>К оплате</t>
  </si>
  <si>
    <t>НОВОГОДНЯЯ ПРОГРАММА 2024-2025</t>
  </si>
  <si>
    <t>УТЗ-01</t>
  </si>
  <si>
    <t>УТЗ-02</t>
  </si>
  <si>
    <t>УТЗ-03</t>
  </si>
  <si>
    <t>УТЗ-04</t>
  </si>
  <si>
    <t>УТЗ-05</t>
  </si>
  <si>
    <t>УТЗ-06</t>
  </si>
  <si>
    <t>УТЗ-07</t>
  </si>
  <si>
    <t>УТЗ-08</t>
  </si>
  <si>
    <t>УТЗ-09</t>
  </si>
  <si>
    <t>УТЗ-10</t>
  </si>
  <si>
    <t>УТЗ-11</t>
  </si>
  <si>
    <t>УТЗ-12</t>
  </si>
  <si>
    <t>УТЗ-13</t>
  </si>
  <si>
    <t>УТЗ-14</t>
  </si>
  <si>
    <t>УТЗ-15</t>
  </si>
  <si>
    <t>УТЗ-16</t>
  </si>
  <si>
    <t>УТЗ-17</t>
  </si>
  <si>
    <t>УТЗ-18</t>
  </si>
  <si>
    <t>УТЗ-19</t>
  </si>
  <si>
    <t>УТЗ-20</t>
  </si>
  <si>
    <t>УТЗ-21</t>
  </si>
  <si>
    <t>УТЗ-22</t>
  </si>
  <si>
    <t>УТЗ-23</t>
  </si>
  <si>
    <t>УТЗ-24</t>
  </si>
  <si>
    <t>23*23*20(30)</t>
  </si>
  <si>
    <t>27,5*26,5*23,5</t>
  </si>
  <si>
    <t>25*30,5*33</t>
  </si>
  <si>
    <t>27,5*34*30</t>
  </si>
  <si>
    <t>27*35*30,5</t>
  </si>
  <si>
    <t>13,5*32*32,5</t>
  </si>
  <si>
    <t>25,5*5*29,5</t>
  </si>
  <si>
    <t>42*17*35</t>
  </si>
  <si>
    <t>120 плед 137*75</t>
  </si>
  <si>
    <t>600 (карманы по 300гр)</t>
  </si>
  <si>
    <t>62 (27*18*20)</t>
  </si>
  <si>
    <t>81 (25*34,5)</t>
  </si>
  <si>
    <t>30*6*30</t>
  </si>
  <si>
    <t>27*2*32,5</t>
  </si>
  <si>
    <t>27,5*5*33</t>
  </si>
  <si>
    <t>Границы</t>
  </si>
  <si>
    <t>К</t>
  </si>
  <si>
    <t>Сапфир</t>
  </si>
  <si>
    <t>Зефир</t>
  </si>
  <si>
    <t>Зои</t>
  </si>
  <si>
    <t xml:space="preserve">Шафран </t>
  </si>
  <si>
    <t>Дрейк</t>
  </si>
  <si>
    <t>Рюкзак Хантер</t>
  </si>
  <si>
    <t>Кику</t>
  </si>
  <si>
    <t>Игрушка-плед Курт</t>
  </si>
  <si>
    <t>Элвин</t>
  </si>
  <si>
    <t>Элли</t>
  </si>
  <si>
    <t>Маркус</t>
  </si>
  <si>
    <t>Ронни</t>
  </si>
  <si>
    <t>Рэд</t>
  </si>
  <si>
    <t>Подушка Фрэнки</t>
  </si>
  <si>
    <t>Подушка Гарри</t>
  </si>
  <si>
    <t>Подушка Каролина</t>
  </si>
  <si>
    <t>Подушка Лаки</t>
  </si>
  <si>
    <t>Рюкзак Гордон</t>
  </si>
  <si>
    <t>Рюкзак Грини</t>
  </si>
  <si>
    <t>1350 (карманы по 450гр)</t>
  </si>
  <si>
    <t>83 (22*34)</t>
  </si>
  <si>
    <t>-</t>
  </si>
  <si>
    <t>УТД-21</t>
  </si>
  <si>
    <t>Рюкзачок Мики</t>
  </si>
  <si>
    <t>30*5*34</t>
  </si>
  <si>
    <t>УТД-19</t>
  </si>
  <si>
    <t>Рюкзачок Чили</t>
  </si>
  <si>
    <t>28*5,5*33</t>
  </si>
  <si>
    <t>УТД-20</t>
  </si>
  <si>
    <t>Рюкзачок Билли</t>
  </si>
  <si>
    <t>26*5*26,5</t>
  </si>
  <si>
    <t>____</t>
  </si>
  <si>
    <t>___</t>
  </si>
  <si>
    <r>
      <t xml:space="preserve">Мадлен </t>
    </r>
    <r>
      <rPr>
        <b/>
        <sz val="11"/>
        <color rgb="FFFF0000"/>
        <rFont val="Calibri"/>
        <family val="2"/>
        <charset val="204"/>
        <scheme val="minor"/>
      </rPr>
      <t>закончилась</t>
    </r>
  </si>
  <si>
    <r>
      <t xml:space="preserve">Мирт                       </t>
    </r>
    <r>
      <rPr>
        <b/>
        <sz val="11"/>
        <color rgb="FFFF0000"/>
        <rFont val="Calibri"/>
        <family val="2"/>
        <charset val="204"/>
        <scheme val="minor"/>
      </rPr>
      <t>закончился</t>
    </r>
  </si>
  <si>
    <r>
      <t xml:space="preserve">Устин                      </t>
    </r>
    <r>
      <rPr>
        <b/>
        <sz val="11"/>
        <color rgb="FFFF0000"/>
        <rFont val="Calibri"/>
        <family val="2"/>
        <charset val="204"/>
        <scheme val="minor"/>
      </rPr>
      <t>закончился</t>
    </r>
  </si>
  <si>
    <t>33*6*33</t>
  </si>
  <si>
    <t xml:space="preserve">Рози                          </t>
  </si>
  <si>
    <r>
      <t xml:space="preserve">Бибабо Орион </t>
    </r>
    <r>
      <rPr>
        <b/>
        <sz val="11"/>
        <color rgb="FFFF0000"/>
        <rFont val="Calibri"/>
        <family val="2"/>
        <charset val="204"/>
        <scheme val="minor"/>
      </rPr>
      <t>закончился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</si>
</sst>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(* #,##0.00_);_(* \(#,##0.00\);_(* &quot;-&quot;??_);_(@_)"/>
    <numFmt numFmtId="165" formatCode="_-\ #,##0\ [$₽-419]_-;\-\ #,##0\ [$₽-419]_-;_-\ &quot;-&quot;\ [$₽-419]_-;_-@_-"/>
    <numFmt numFmtId="166" formatCode="_-* #,##0_-;\-* #,##0_-;_-* &quot;-&quot;??_-;_-@_-"/>
    <numFmt numFmtId="167" formatCode="#,##0\ [$₽-419]"/>
    <numFmt numFmtId="168" formatCode="0_ "/>
  </numFmts>
  <fonts count="31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 Cyr"/>
      <charset val="204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2"/>
      <color rgb="FFC00000"/>
      <name val="Calibri"/>
      <family val="2"/>
      <scheme val="minor"/>
    </font>
    <font>
      <sz val="11"/>
      <color theme="0"/>
      <name val="Arial"/>
      <family val="2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rgb="FFC00000"/>
      <name val="Calibri"/>
      <family val="2"/>
      <charset val="204"/>
      <scheme val="minor"/>
    </font>
    <font>
      <sz val="11"/>
      <color theme="0"/>
      <name val="Calibri"/>
      <family val="2"/>
      <charset val="204"/>
    </font>
    <font>
      <b/>
      <sz val="10"/>
      <color theme="0"/>
      <name val="Calibri"/>
      <family val="2"/>
      <charset val="204"/>
      <scheme val="minor"/>
    </font>
    <font>
      <sz val="10"/>
      <color theme="0"/>
      <name val="Calibri"/>
      <family val="2"/>
      <scheme val="minor"/>
    </font>
    <font>
      <sz val="10"/>
      <color theme="0"/>
      <name val="Arial"/>
      <family val="2"/>
    </font>
    <font>
      <b/>
      <sz val="12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1"/>
      <color indexed="8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FF0000"/>
      <name val="Calibri"/>
      <family val="2"/>
      <charset val="204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8EEEE"/>
        <bgColor indexed="64"/>
      </patternFill>
    </fill>
    <fill>
      <patternFill patternType="solid">
        <fgColor rgb="FFF4D5D5"/>
        <bgColor indexed="64"/>
      </patternFill>
    </fill>
    <fill>
      <patternFill patternType="solid">
        <fgColor rgb="FFEFB2B3"/>
        <bgColor indexed="64"/>
      </patternFill>
    </fill>
    <fill>
      <patternFill patternType="solid">
        <fgColor rgb="FFEA9394"/>
        <bgColor indexed="64"/>
      </patternFill>
    </fill>
    <fill>
      <patternFill patternType="solid">
        <fgColor rgb="FFE8797E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8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rgb="FF00FF00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1">
    <xf numFmtId="0" fontId="0" fillId="0" borderId="0"/>
    <xf numFmtId="0" fontId="3" fillId="0" borderId="0"/>
    <xf numFmtId="165" fontId="7" fillId="3" borderId="2" applyFill="0" applyBorder="0">
      <alignment horizontal="center" vertical="center"/>
      <protection hidden="1"/>
    </xf>
    <xf numFmtId="0" fontId="2" fillId="0" borderId="0"/>
    <xf numFmtId="164" fontId="21" fillId="0" borderId="0" applyFont="0" applyFill="0" applyBorder="0" applyAlignment="0" applyProtection="0"/>
    <xf numFmtId="0" fontId="1" fillId="0" borderId="0"/>
    <xf numFmtId="0" fontId="21" fillId="0" borderId="0"/>
    <xf numFmtId="0" fontId="10" fillId="0" borderId="0" applyProtection="0"/>
    <xf numFmtId="0" fontId="22" fillId="0" borderId="0" applyNumberFormat="0" applyFill="0" applyBorder="0" applyAlignment="0" applyProtection="0"/>
    <xf numFmtId="0" fontId="1" fillId="0" borderId="0"/>
    <xf numFmtId="43" fontId="21" fillId="0" borderId="0" applyFont="0" applyFill="0" applyBorder="0" applyAlignment="0" applyProtection="0"/>
  </cellStyleXfs>
  <cellXfs count="129">
    <xf numFmtId="0" fontId="0" fillId="0" borderId="0" xfId="0"/>
    <xf numFmtId="0" fontId="0" fillId="2" borderId="17" xfId="0" applyFill="1" applyBorder="1"/>
    <xf numFmtId="0" fontId="14" fillId="11" borderId="13" xfId="0" applyFont="1" applyFill="1" applyBorder="1" applyAlignment="1" applyProtection="1">
      <alignment horizontal="center" vertical="center"/>
      <protection locked="0"/>
    </xf>
    <xf numFmtId="0" fontId="0" fillId="0" borderId="1" xfId="0" applyBorder="1"/>
    <xf numFmtId="0" fontId="0" fillId="10" borderId="1" xfId="0" applyFill="1" applyBorder="1"/>
    <xf numFmtId="0" fontId="14" fillId="0" borderId="1" xfId="0" applyFont="1" applyBorder="1"/>
    <xf numFmtId="0" fontId="14" fillId="10" borderId="1" xfId="0" applyFont="1" applyFill="1" applyBorder="1"/>
    <xf numFmtId="166" fontId="0" fillId="0" borderId="1" xfId="4" applyNumberFormat="1" applyFont="1" applyBorder="1"/>
    <xf numFmtId="0" fontId="14" fillId="13" borderId="1" xfId="0" applyFont="1" applyFill="1" applyBorder="1"/>
    <xf numFmtId="166" fontId="14" fillId="13" borderId="1" xfId="0" applyNumberFormat="1" applyFont="1" applyFill="1" applyBorder="1"/>
    <xf numFmtId="2" fontId="0" fillId="10" borderId="18" xfId="0" applyNumberFormat="1" applyFill="1" applyBorder="1"/>
    <xf numFmtId="0" fontId="14" fillId="15" borderId="1" xfId="0" applyFont="1" applyFill="1" applyBorder="1"/>
    <xf numFmtId="49" fontId="24" fillId="15" borderId="1" xfId="0" applyNumberFormat="1" applyFont="1" applyFill="1" applyBorder="1" applyAlignment="1">
      <alignment horizontal="center" vertical="center"/>
    </xf>
    <xf numFmtId="0" fontId="0" fillId="15" borderId="1" xfId="0" applyFill="1" applyBorder="1"/>
    <xf numFmtId="49" fontId="8" fillId="15" borderId="1" xfId="0" applyNumberFormat="1" applyFont="1" applyFill="1" applyBorder="1" applyAlignment="1">
      <alignment horizontal="center" vertical="center"/>
    </xf>
    <xf numFmtId="0" fontId="8" fillId="15" borderId="0" xfId="0" applyFont="1" applyFill="1" applyAlignment="1">
      <alignment horizontal="center" vertical="center"/>
    </xf>
    <xf numFmtId="0" fontId="8" fillId="15" borderId="1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1" fillId="2" borderId="9" xfId="8" applyFont="1" applyFill="1" applyBorder="1" applyAlignment="1" applyProtection="1">
      <alignment horizontal="right" vertical="top"/>
    </xf>
    <xf numFmtId="0" fontId="11" fillId="2" borderId="10" xfId="8" applyFont="1" applyFill="1" applyBorder="1" applyAlignment="1" applyProtection="1">
      <alignment horizontal="right" vertical="top"/>
    </xf>
    <xf numFmtId="0" fontId="0" fillId="0" borderId="0" xfId="0" applyAlignment="1">
      <alignment vertical="top"/>
    </xf>
    <xf numFmtId="2" fontId="19" fillId="9" borderId="24" xfId="0" applyNumberFormat="1" applyFont="1" applyFill="1" applyBorder="1" applyAlignment="1">
      <alignment horizontal="center" vertical="center" wrapText="1"/>
    </xf>
    <xf numFmtId="2" fontId="19" fillId="9" borderId="16" xfId="0" applyNumberFormat="1" applyFont="1" applyFill="1" applyBorder="1" applyAlignment="1">
      <alignment horizontal="center" vertical="center" wrapText="1"/>
    </xf>
    <xf numFmtId="2" fontId="19" fillId="9" borderId="23" xfId="0" applyNumberFormat="1" applyFont="1" applyFill="1" applyBorder="1" applyAlignment="1">
      <alignment horizontal="center" vertical="center" wrapText="1"/>
    </xf>
    <xf numFmtId="0" fontId="13" fillId="9" borderId="12" xfId="0" applyFont="1" applyFill="1" applyBorder="1" applyAlignment="1">
      <alignment horizontal="center" vertical="center" textRotation="90" wrapText="1"/>
    </xf>
    <xf numFmtId="0" fontId="27" fillId="9" borderId="11" xfId="0" applyFont="1" applyFill="1" applyBorder="1" applyAlignment="1">
      <alignment horizontal="center" vertical="center" wrapText="1"/>
    </xf>
    <xf numFmtId="0" fontId="27" fillId="9" borderId="30" xfId="0" applyFont="1" applyFill="1" applyBorder="1" applyAlignment="1">
      <alignment horizontal="center" vertical="center" wrapText="1"/>
    </xf>
    <xf numFmtId="1" fontId="12" fillId="9" borderId="31" xfId="0" applyNumberFormat="1" applyFont="1" applyFill="1" applyBorder="1" applyAlignment="1">
      <alignment horizontal="center" vertical="center" wrapText="1"/>
    </xf>
    <xf numFmtId="1" fontId="12" fillId="9" borderId="30" xfId="0" applyNumberFormat="1" applyFont="1" applyFill="1" applyBorder="1" applyAlignment="1">
      <alignment horizontal="center" vertical="center" wrapText="1"/>
    </xf>
    <xf numFmtId="0" fontId="12" fillId="9" borderId="30" xfId="0" applyFont="1" applyFill="1" applyBorder="1" applyAlignment="1">
      <alignment horizontal="center" vertical="center" wrapText="1"/>
    </xf>
    <xf numFmtId="0" fontId="12" fillId="9" borderId="32" xfId="0" applyFont="1" applyFill="1" applyBorder="1" applyAlignment="1">
      <alignment horizontal="center" vertical="center" wrapText="1"/>
    </xf>
    <xf numFmtId="2" fontId="12" fillId="9" borderId="33" xfId="0" applyNumberFormat="1" applyFont="1" applyFill="1" applyBorder="1" applyAlignment="1">
      <alignment horizontal="center" vertical="center" wrapText="1"/>
    </xf>
    <xf numFmtId="2" fontId="12" fillId="9" borderId="34" xfId="0" applyNumberFormat="1" applyFont="1" applyFill="1" applyBorder="1" applyAlignment="1">
      <alignment horizontal="center" vertical="center" wrapText="1"/>
    </xf>
    <xf numFmtId="1" fontId="12" fillId="9" borderId="34" xfId="0" applyNumberFormat="1" applyFont="1" applyFill="1" applyBorder="1" applyAlignment="1">
      <alignment horizontal="center" vertical="center" wrapText="1"/>
    </xf>
    <xf numFmtId="2" fontId="12" fillId="9" borderId="29" xfId="0" applyNumberFormat="1" applyFont="1" applyFill="1" applyBorder="1" applyAlignment="1">
      <alignment horizontal="center" vertical="center" wrapText="1"/>
    </xf>
    <xf numFmtId="2" fontId="12" fillId="9" borderId="14" xfId="0" applyNumberFormat="1" applyFont="1" applyFill="1" applyBorder="1" applyAlignment="1">
      <alignment horizontal="center" vertical="center" wrapText="1"/>
    </xf>
    <xf numFmtId="0" fontId="7" fillId="0" borderId="28" xfId="0" applyFont="1" applyBorder="1" applyAlignment="1">
      <alignment textRotation="90" wrapText="1"/>
    </xf>
    <xf numFmtId="49" fontId="24" fillId="0" borderId="5" xfId="0" applyNumberFormat="1" applyFont="1" applyBorder="1" applyAlignment="1">
      <alignment horizontal="center" vertical="center"/>
    </xf>
    <xf numFmtId="0" fontId="8" fillId="16" borderId="35" xfId="0" applyFont="1" applyFill="1" applyBorder="1" applyAlignment="1">
      <alignment horizontal="center" vertical="center"/>
    </xf>
    <xf numFmtId="168" fontId="28" fillId="0" borderId="36" xfId="0" applyNumberFormat="1" applyFont="1" applyBorder="1" applyAlignment="1">
      <alignment horizontal="left" vertical="top" wrapText="1"/>
    </xf>
    <xf numFmtId="1" fontId="24" fillId="0" borderId="6" xfId="0" applyNumberFormat="1" applyFont="1" applyBorder="1" applyAlignment="1">
      <alignment horizontal="center" vertical="center" wrapText="1"/>
    </xf>
    <xf numFmtId="0" fontId="24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textRotation="90" wrapText="1"/>
    </xf>
    <xf numFmtId="167" fontId="6" fillId="4" borderId="5" xfId="2" applyNumberFormat="1" applyFont="1" applyFill="1" applyBorder="1">
      <alignment horizontal="center" vertical="center"/>
      <protection hidden="1"/>
    </xf>
    <xf numFmtId="167" fontId="6" fillId="5" borderId="6" xfId="2" applyNumberFormat="1" applyFont="1" applyFill="1" applyBorder="1">
      <alignment horizontal="center" vertical="center"/>
      <protection hidden="1"/>
    </xf>
    <xf numFmtId="167" fontId="6" fillId="6" borderId="6" xfId="2" applyNumberFormat="1" applyFont="1" applyFill="1" applyBorder="1">
      <alignment horizontal="center" vertical="center"/>
      <protection hidden="1"/>
    </xf>
    <xf numFmtId="167" fontId="6" fillId="7" borderId="6" xfId="2" applyNumberFormat="1" applyFont="1" applyFill="1" applyBorder="1">
      <alignment horizontal="center" vertical="center"/>
      <protection hidden="1"/>
    </xf>
    <xf numFmtId="167" fontId="6" fillId="8" borderId="7" xfId="2" applyNumberFormat="1" applyFont="1" applyFill="1" applyBorder="1">
      <alignment horizontal="center" vertical="center"/>
      <protection hidden="1"/>
    </xf>
    <xf numFmtId="167" fontId="0" fillId="0" borderId="13" xfId="0" applyNumberFormat="1" applyBorder="1" applyAlignment="1">
      <alignment horizontal="center" vertical="center"/>
    </xf>
    <xf numFmtId="0" fontId="7" fillId="0" borderId="27" xfId="0" applyFont="1" applyBorder="1" applyAlignment="1">
      <alignment textRotation="90" wrapText="1"/>
    </xf>
    <xf numFmtId="49" fontId="24" fillId="2" borderId="5" xfId="0" applyNumberFormat="1" applyFont="1" applyFill="1" applyBorder="1" applyAlignment="1">
      <alignment horizontal="center" vertical="center"/>
    </xf>
    <xf numFmtId="168" fontId="29" fillId="2" borderId="36" xfId="0" applyNumberFormat="1" applyFont="1" applyFill="1" applyBorder="1" applyAlignment="1">
      <alignment horizontal="left" vertical="top" wrapText="1"/>
    </xf>
    <xf numFmtId="0" fontId="24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 textRotation="90"/>
    </xf>
    <xf numFmtId="0" fontId="7" fillId="0" borderId="25" xfId="0" applyFont="1" applyBorder="1" applyAlignment="1">
      <alignment textRotation="90" wrapText="1"/>
    </xf>
    <xf numFmtId="49" fontId="8" fillId="0" borderId="5" xfId="0" applyNumberFormat="1" applyFont="1" applyBorder="1" applyAlignment="1">
      <alignment horizontal="center" vertical="center"/>
    </xf>
    <xf numFmtId="0" fontId="25" fillId="0" borderId="6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 textRotation="90"/>
    </xf>
    <xf numFmtId="49" fontId="8" fillId="2" borderId="5" xfId="0" applyNumberFormat="1" applyFont="1" applyFill="1" applyBorder="1" applyAlignment="1">
      <alignment horizontal="center" vertical="center"/>
    </xf>
    <xf numFmtId="168" fontId="28" fillId="2" borderId="36" xfId="0" applyNumberFormat="1" applyFont="1" applyFill="1" applyBorder="1" applyAlignment="1">
      <alignment horizontal="left" vertical="top" wrapText="1"/>
    </xf>
    <xf numFmtId="0" fontId="8" fillId="17" borderId="35" xfId="0" applyFont="1" applyFill="1" applyBorder="1" applyAlignment="1">
      <alignment horizontal="center" vertical="center" wrapText="1"/>
    </xf>
    <xf numFmtId="0" fontId="26" fillId="0" borderId="7" xfId="0" applyFont="1" applyBorder="1" applyAlignment="1">
      <alignment horizontal="center" vertical="center" textRotation="90"/>
    </xf>
    <xf numFmtId="0" fontId="25" fillId="0" borderId="6" xfId="0" applyFont="1" applyBorder="1" applyAlignment="1">
      <alignment horizontal="center" vertical="center" wrapText="1"/>
    </xf>
    <xf numFmtId="168" fontId="28" fillId="2" borderId="6" xfId="0" applyNumberFormat="1" applyFont="1" applyFill="1" applyBorder="1" applyAlignment="1">
      <alignment wrapText="1"/>
    </xf>
    <xf numFmtId="0" fontId="24" fillId="2" borderId="6" xfId="0" applyFont="1" applyFill="1" applyBorder="1" applyAlignment="1">
      <alignment horizontal="center" vertical="center"/>
    </xf>
    <xf numFmtId="0" fontId="25" fillId="2" borderId="6" xfId="0" applyFont="1" applyFill="1" applyBorder="1" applyAlignment="1">
      <alignment horizontal="center" vertical="center"/>
    </xf>
    <xf numFmtId="0" fontId="8" fillId="17" borderId="35" xfId="0" applyFont="1" applyFill="1" applyBorder="1" applyAlignment="1">
      <alignment horizontal="center" vertical="center"/>
    </xf>
    <xf numFmtId="0" fontId="8" fillId="2" borderId="17" xfId="0" applyFont="1" applyFill="1" applyBorder="1" applyAlignment="1">
      <alignment horizontal="center" vertical="center"/>
    </xf>
    <xf numFmtId="0" fontId="8" fillId="16" borderId="35" xfId="0" applyFont="1" applyFill="1" applyBorder="1" applyAlignment="1">
      <alignment horizontal="center" vertical="center" wrapText="1"/>
    </xf>
    <xf numFmtId="0" fontId="24" fillId="14" borderId="6" xfId="0" applyFont="1" applyFill="1" applyBorder="1" applyAlignment="1">
      <alignment horizontal="center" vertical="center"/>
    </xf>
    <xf numFmtId="0" fontId="7" fillId="0" borderId="26" xfId="0" applyFont="1" applyBorder="1" applyAlignment="1">
      <alignment textRotation="90" wrapText="1"/>
    </xf>
    <xf numFmtId="0" fontId="24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26" fillId="0" borderId="6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/>
    <xf numFmtId="2" fontId="0" fillId="0" borderId="0" xfId="0" applyNumberFormat="1" applyAlignment="1">
      <alignment horizontal="center" vertical="center"/>
    </xf>
    <xf numFmtId="0" fontId="7" fillId="0" borderId="0" xfId="0" applyFont="1" applyAlignment="1">
      <alignment textRotation="90" wrapText="1"/>
    </xf>
    <xf numFmtId="167" fontId="6" fillId="6" borderId="34" xfId="2" applyNumberFormat="1" applyFont="1" applyFill="1" applyBorder="1">
      <alignment horizontal="center" vertical="center"/>
      <protection hidden="1"/>
    </xf>
    <xf numFmtId="167" fontId="6" fillId="5" borderId="34" xfId="2" applyNumberFormat="1" applyFont="1" applyFill="1" applyBorder="1">
      <alignment horizontal="center" vertical="center"/>
      <protection hidden="1"/>
    </xf>
    <xf numFmtId="167" fontId="6" fillId="4" borderId="33" xfId="2" applyNumberFormat="1" applyFont="1" applyFill="1" applyBorder="1">
      <alignment horizontal="center" vertical="center"/>
      <protection hidden="1"/>
    </xf>
    <xf numFmtId="167" fontId="6" fillId="7" borderId="34" xfId="2" applyNumberFormat="1" applyFont="1" applyFill="1" applyBorder="1">
      <alignment horizontal="center" vertical="center"/>
      <protection hidden="1"/>
    </xf>
    <xf numFmtId="0" fontId="10" fillId="2" borderId="5" xfId="0" applyFont="1" applyFill="1" applyBorder="1" applyAlignment="1">
      <alignment horizontal="center" vertical="center" wrapText="1"/>
    </xf>
    <xf numFmtId="0" fontId="0" fillId="0" borderId="6" xfId="0" applyBorder="1"/>
    <xf numFmtId="0" fontId="1" fillId="0" borderId="6" xfId="0" applyFont="1" applyBorder="1" applyAlignment="1">
      <alignment horizontal="right" vertical="center" wrapText="1"/>
    </xf>
    <xf numFmtId="167" fontId="6" fillId="8" borderId="29" xfId="2" applyNumberFormat="1" applyFont="1" applyFill="1" applyBorder="1">
      <alignment horizontal="center" vertical="center"/>
      <protection hidden="1"/>
    </xf>
    <xf numFmtId="0" fontId="14" fillId="11" borderId="14" xfId="0" applyFont="1" applyFill="1" applyBorder="1" applyAlignment="1" applyProtection="1">
      <alignment horizontal="center" vertical="center"/>
      <protection locked="0"/>
    </xf>
    <xf numFmtId="167" fontId="0" fillId="0" borderId="14" xfId="0" applyNumberFormat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14" fillId="11" borderId="5" xfId="0" applyFont="1" applyFill="1" applyBorder="1" applyAlignment="1" applyProtection="1">
      <alignment horizontal="center" vertical="center"/>
      <protection locked="0"/>
    </xf>
    <xf numFmtId="167" fontId="0" fillId="0" borderId="7" xfId="0" applyNumberFormat="1" applyBorder="1" applyAlignment="1">
      <alignment horizontal="center" vertical="center"/>
    </xf>
    <xf numFmtId="0" fontId="7" fillId="0" borderId="36" xfId="0" applyFont="1" applyBorder="1" applyAlignment="1">
      <alignment horizontal="center" vertical="center" textRotation="90" wrapText="1"/>
    </xf>
    <xf numFmtId="0" fontId="14" fillId="11" borderId="33" xfId="0" applyFont="1" applyFill="1" applyBorder="1" applyAlignment="1" applyProtection="1">
      <alignment horizontal="center" vertical="center"/>
      <protection locked="0"/>
    </xf>
    <xf numFmtId="167" fontId="0" fillId="0" borderId="29" xfId="0" applyNumberFormat="1" applyBorder="1" applyAlignment="1">
      <alignment horizontal="center" vertical="center"/>
    </xf>
    <xf numFmtId="2" fontId="20" fillId="13" borderId="8" xfId="0" applyNumberFormat="1" applyFont="1" applyFill="1" applyBorder="1" applyAlignment="1">
      <alignment horizontal="center" vertical="center"/>
    </xf>
    <xf numFmtId="0" fontId="14" fillId="13" borderId="9" xfId="0" applyFont="1" applyFill="1" applyBorder="1" applyAlignment="1">
      <alignment horizontal="center" vertical="center"/>
    </xf>
    <xf numFmtId="167" fontId="14" fillId="13" borderId="10" xfId="0" applyNumberFormat="1" applyFont="1" applyFill="1" applyBorder="1" applyAlignment="1">
      <alignment horizontal="center" vertical="center"/>
    </xf>
    <xf numFmtId="0" fontId="0" fillId="2" borderId="0" xfId="0" applyFill="1" applyAlignment="1">
      <alignment horizontal="center"/>
    </xf>
    <xf numFmtId="0" fontId="13" fillId="9" borderId="14" xfId="0" applyFont="1" applyFill="1" applyBorder="1" applyAlignment="1">
      <alignment horizontal="center" vertical="center" wrapText="1"/>
    </xf>
    <xf numFmtId="0" fontId="13" fillId="9" borderId="15" xfId="0" applyFont="1" applyFill="1" applyBorder="1" applyAlignment="1">
      <alignment horizontal="center" vertical="center" wrapText="1"/>
    </xf>
    <xf numFmtId="0" fontId="13" fillId="9" borderId="20" xfId="0" applyFont="1" applyFill="1" applyBorder="1" applyAlignment="1">
      <alignment horizontal="center" vertical="center" textRotation="90" wrapText="1"/>
    </xf>
    <xf numFmtId="0" fontId="13" fillId="9" borderId="8" xfId="0" applyFont="1" applyFill="1" applyBorder="1" applyAlignment="1">
      <alignment horizontal="center" vertical="center" textRotation="90" wrapText="1"/>
    </xf>
    <xf numFmtId="0" fontId="27" fillId="9" borderId="2" xfId="0" applyFont="1" applyFill="1" applyBorder="1" applyAlignment="1">
      <alignment horizontal="center" vertical="center" wrapText="1"/>
    </xf>
    <xf numFmtId="0" fontId="27" fillId="9" borderId="24" xfId="0" applyFont="1" applyFill="1" applyBorder="1" applyAlignment="1">
      <alignment horizontal="center" vertical="center" wrapText="1"/>
    </xf>
    <xf numFmtId="0" fontId="27" fillId="9" borderId="3" xfId="0" applyFont="1" applyFill="1" applyBorder="1" applyAlignment="1">
      <alignment horizontal="center" vertical="center" wrapText="1"/>
    </xf>
    <xf numFmtId="0" fontId="27" fillId="9" borderId="16" xfId="0" applyFont="1" applyFill="1" applyBorder="1" applyAlignment="1">
      <alignment horizontal="center" vertical="center" wrapText="1"/>
    </xf>
    <xf numFmtId="0" fontId="13" fillId="9" borderId="3" xfId="0" applyFont="1" applyFill="1" applyBorder="1" applyAlignment="1">
      <alignment horizontal="center" vertical="center" wrapText="1"/>
    </xf>
    <xf numFmtId="0" fontId="13" fillId="9" borderId="16" xfId="0" applyFont="1" applyFill="1" applyBorder="1" applyAlignment="1">
      <alignment horizontal="center" vertical="center" wrapText="1"/>
    </xf>
    <xf numFmtId="0" fontId="13" fillId="9" borderId="4" xfId="0" applyFont="1" applyFill="1" applyBorder="1" applyAlignment="1">
      <alignment horizontal="center" vertical="center" wrapText="1"/>
    </xf>
    <xf numFmtId="0" fontId="13" fillId="9" borderId="23" xfId="0" applyFont="1" applyFill="1" applyBorder="1" applyAlignment="1">
      <alignment horizontal="center" vertical="center" wrapText="1"/>
    </xf>
    <xf numFmtId="0" fontId="16" fillId="9" borderId="2" xfId="0" applyFont="1" applyFill="1" applyBorder="1" applyAlignment="1">
      <alignment horizontal="center" vertical="center"/>
    </xf>
    <xf numFmtId="0" fontId="16" fillId="9" borderId="3" xfId="0" applyFont="1" applyFill="1" applyBorder="1" applyAlignment="1">
      <alignment horizontal="center" vertical="center"/>
    </xf>
    <xf numFmtId="0" fontId="16" fillId="9" borderId="4" xfId="0" applyFont="1" applyFill="1" applyBorder="1" applyAlignment="1">
      <alignment horizontal="center" vertical="center"/>
    </xf>
    <xf numFmtId="0" fontId="11" fillId="2" borderId="21" xfId="0" applyFont="1" applyFill="1" applyBorder="1" applyAlignment="1">
      <alignment horizontal="right" wrapText="1"/>
    </xf>
    <xf numFmtId="0" fontId="11" fillId="2" borderId="22" xfId="0" applyFont="1" applyFill="1" applyBorder="1" applyAlignment="1">
      <alignment horizontal="right" wrapText="1"/>
    </xf>
    <xf numFmtId="0" fontId="15" fillId="2" borderId="21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23" fillId="2" borderId="9" xfId="0" applyFont="1" applyFill="1" applyBorder="1" applyAlignment="1">
      <alignment horizontal="center" vertical="top"/>
    </xf>
    <xf numFmtId="0" fontId="9" fillId="3" borderId="17" xfId="0" applyFont="1" applyFill="1" applyBorder="1" applyAlignment="1">
      <alignment horizontal="center" vertical="center" wrapText="1"/>
    </xf>
    <xf numFmtId="0" fontId="9" fillId="3" borderId="19" xfId="0" applyFont="1" applyFill="1" applyBorder="1" applyAlignment="1">
      <alignment horizontal="center" vertical="center" wrapText="1"/>
    </xf>
    <xf numFmtId="0" fontId="9" fillId="3" borderId="18" xfId="0" applyFont="1" applyFill="1" applyBorder="1" applyAlignment="1">
      <alignment horizontal="center" vertical="center" wrapText="1"/>
    </xf>
    <xf numFmtId="0" fontId="17" fillId="12" borderId="17" xfId="0" applyFont="1" applyFill="1" applyBorder="1" applyAlignment="1">
      <alignment horizontal="center" vertical="center" wrapText="1"/>
    </xf>
    <xf numFmtId="0" fontId="17" fillId="12" borderId="19" xfId="0" applyFont="1" applyFill="1" applyBorder="1" applyAlignment="1">
      <alignment horizontal="center" vertical="center" wrapText="1"/>
    </xf>
    <xf numFmtId="0" fontId="17" fillId="12" borderId="9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textRotation="90"/>
    </xf>
  </cellXfs>
  <cellStyles count="11">
    <cellStyle name="Normal 2" xfId="3" xr:uid="{00000000-0005-0000-0000-000000000000}"/>
    <cellStyle name="Normal 2 2" xfId="9" xr:uid="{B20F4D3D-F647-4A72-8093-5E896CF9B1E7}"/>
    <cellStyle name="Normal 3" xfId="5" xr:uid="{00000000-0005-0000-0000-000001000000}"/>
    <cellStyle name="Ruble price" xfId="2" xr:uid="{00000000-0005-0000-0000-000002000000}"/>
    <cellStyle name="Гиперссылка" xfId="8" builtinId="8"/>
    <cellStyle name="Обычный" xfId="0" builtinId="0"/>
    <cellStyle name="Обычный 2" xfId="1" xr:uid="{00000000-0005-0000-0000-000005000000}"/>
    <cellStyle name="Обычный 4" xfId="6" xr:uid="{00000000-0005-0000-0000-000006000000}"/>
    <cellStyle name="Финансовый" xfId="4" builtinId="3"/>
    <cellStyle name="Финансовый 2" xfId="10" xr:uid="{1159B882-8A38-4CA2-B2CF-15D69095BBE7}"/>
    <cellStyle name="常规_GGMC08724004 4" xfId="7" xr:uid="{00000000-0005-0000-0000-000008000000}"/>
  </cellStyles>
  <dxfs count="0"/>
  <tableStyles count="0" defaultTableStyle="TableStyleMedium9" defaultPivotStyle="PivotStyleLight16"/>
  <colors>
    <mruColors>
      <color rgb="FFFFFF00"/>
      <color rgb="FFFFFFC8"/>
      <color rgb="FFFF7171"/>
      <color rgb="FF66FF66"/>
      <color rgb="FFF8EE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g"/><Relationship Id="rId13" Type="http://schemas.openxmlformats.org/officeDocument/2006/relationships/image" Target="../media/image13.jpg"/><Relationship Id="rId18" Type="http://schemas.openxmlformats.org/officeDocument/2006/relationships/image" Target="../media/image18.jpg"/><Relationship Id="rId26" Type="http://schemas.openxmlformats.org/officeDocument/2006/relationships/image" Target="../media/image26.jpg"/><Relationship Id="rId3" Type="http://schemas.openxmlformats.org/officeDocument/2006/relationships/image" Target="../media/image3.jpg"/><Relationship Id="rId21" Type="http://schemas.openxmlformats.org/officeDocument/2006/relationships/image" Target="../media/image21.jpg"/><Relationship Id="rId7" Type="http://schemas.openxmlformats.org/officeDocument/2006/relationships/image" Target="../media/image7.jpg"/><Relationship Id="rId12" Type="http://schemas.openxmlformats.org/officeDocument/2006/relationships/image" Target="../media/image12.jpg"/><Relationship Id="rId17" Type="http://schemas.openxmlformats.org/officeDocument/2006/relationships/image" Target="../media/image17.jpg"/><Relationship Id="rId25" Type="http://schemas.openxmlformats.org/officeDocument/2006/relationships/image" Target="../media/image25.jpg"/><Relationship Id="rId2" Type="http://schemas.openxmlformats.org/officeDocument/2006/relationships/image" Target="../media/image2.png"/><Relationship Id="rId16" Type="http://schemas.openxmlformats.org/officeDocument/2006/relationships/image" Target="../media/image16.jpg"/><Relationship Id="rId20" Type="http://schemas.openxmlformats.org/officeDocument/2006/relationships/image" Target="../media/image20.jpg"/><Relationship Id="rId29" Type="http://schemas.openxmlformats.org/officeDocument/2006/relationships/image" Target="../media/image29.jpg"/><Relationship Id="rId1" Type="http://schemas.openxmlformats.org/officeDocument/2006/relationships/image" Target="../media/image1.jpeg"/><Relationship Id="rId6" Type="http://schemas.openxmlformats.org/officeDocument/2006/relationships/image" Target="../media/image6.jpg"/><Relationship Id="rId11" Type="http://schemas.openxmlformats.org/officeDocument/2006/relationships/image" Target="../media/image11.jpg"/><Relationship Id="rId24" Type="http://schemas.openxmlformats.org/officeDocument/2006/relationships/image" Target="../media/image24.jpg"/><Relationship Id="rId5" Type="http://schemas.openxmlformats.org/officeDocument/2006/relationships/image" Target="../media/image5.jpg"/><Relationship Id="rId15" Type="http://schemas.openxmlformats.org/officeDocument/2006/relationships/image" Target="../media/image15.jpg"/><Relationship Id="rId23" Type="http://schemas.openxmlformats.org/officeDocument/2006/relationships/image" Target="../media/image23.jpg"/><Relationship Id="rId28" Type="http://schemas.openxmlformats.org/officeDocument/2006/relationships/image" Target="../media/image28.jpg"/><Relationship Id="rId10" Type="http://schemas.openxmlformats.org/officeDocument/2006/relationships/image" Target="../media/image10.jpg"/><Relationship Id="rId19" Type="http://schemas.openxmlformats.org/officeDocument/2006/relationships/image" Target="../media/image19.jpg"/><Relationship Id="rId4" Type="http://schemas.openxmlformats.org/officeDocument/2006/relationships/image" Target="../media/image4.jpg"/><Relationship Id="rId9" Type="http://schemas.openxmlformats.org/officeDocument/2006/relationships/image" Target="../media/image9.jpg"/><Relationship Id="rId14" Type="http://schemas.openxmlformats.org/officeDocument/2006/relationships/image" Target="../media/image14.jpg"/><Relationship Id="rId22" Type="http://schemas.openxmlformats.org/officeDocument/2006/relationships/image" Target="../media/image22.jpg"/><Relationship Id="rId27" Type="http://schemas.openxmlformats.org/officeDocument/2006/relationships/image" Target="../media/image27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153074</xdr:colOff>
      <xdr:row>29</xdr:row>
      <xdr:rowOff>48833</xdr:rowOff>
    </xdr:from>
    <xdr:to>
      <xdr:col>3</xdr:col>
      <xdr:colOff>1550157</xdr:colOff>
      <xdr:row>29</xdr:row>
      <xdr:rowOff>1452833</xdr:rowOff>
    </xdr:to>
    <xdr:pic>
      <xdr:nvPicPr>
        <xdr:cNvPr id="45" name="Рисунок 44" descr="4.jpg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298604" y="37465727"/>
          <a:ext cx="1397083" cy="1404000"/>
        </a:xfrm>
        <a:prstGeom prst="rect">
          <a:avLst/>
        </a:prstGeom>
      </xdr:spPr>
    </xdr:pic>
    <xdr:clientData/>
  </xdr:twoCellAnchor>
  <xdr:twoCellAnchor editAs="oneCell">
    <xdr:from>
      <xdr:col>1</xdr:col>
      <xdr:colOff>23936</xdr:colOff>
      <xdr:row>0</xdr:row>
      <xdr:rowOff>28819</xdr:rowOff>
    </xdr:from>
    <xdr:to>
      <xdr:col>2</xdr:col>
      <xdr:colOff>879899</xdr:colOff>
      <xdr:row>2</xdr:row>
      <xdr:rowOff>76</xdr:rowOff>
    </xdr:to>
    <xdr:pic>
      <xdr:nvPicPr>
        <xdr:cNvPr id="32" name="Рисунок 10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23936" y="28819"/>
          <a:ext cx="1688084" cy="918796"/>
        </a:xfrm>
        <a:prstGeom prst="rect">
          <a:avLst/>
        </a:prstGeom>
      </xdr:spPr>
    </xdr:pic>
    <xdr:clientData/>
  </xdr:twoCellAnchor>
  <xdr:twoCellAnchor editAs="oneCell">
    <xdr:from>
      <xdr:col>3</xdr:col>
      <xdr:colOff>248611</xdr:colOff>
      <xdr:row>5</xdr:row>
      <xdr:rowOff>66770</xdr:rowOff>
    </xdr:from>
    <xdr:to>
      <xdr:col>3</xdr:col>
      <xdr:colOff>1604986</xdr:colOff>
      <xdr:row>5</xdr:row>
      <xdr:rowOff>1470770</xdr:rowOff>
    </xdr:to>
    <xdr:pic>
      <xdr:nvPicPr>
        <xdr:cNvPr id="9" name="Рисунок 8">
          <a:extLst>
            <a:ext uri="{FF2B5EF4-FFF2-40B4-BE49-F238E27FC236}">
              <a16:creationId xmlns:a16="http://schemas.microsoft.com/office/drawing/2014/main" id="{48A74F13-F307-8069-8786-FBAC355E47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94141" y="1923664"/>
          <a:ext cx="1404000" cy="1404000"/>
        </a:xfrm>
        <a:prstGeom prst="rect">
          <a:avLst/>
        </a:prstGeom>
      </xdr:spPr>
    </xdr:pic>
    <xdr:clientData/>
  </xdr:twoCellAnchor>
  <xdr:twoCellAnchor editAs="oneCell">
    <xdr:from>
      <xdr:col>3</xdr:col>
      <xdr:colOff>191269</xdr:colOff>
      <xdr:row>6</xdr:row>
      <xdr:rowOff>57150</xdr:rowOff>
    </xdr:from>
    <xdr:to>
      <xdr:col>3</xdr:col>
      <xdr:colOff>1595269</xdr:colOff>
      <xdr:row>6</xdr:row>
      <xdr:rowOff>1461150</xdr:rowOff>
    </xdr:to>
    <xdr:pic>
      <xdr:nvPicPr>
        <xdr:cNvPr id="11" name="Рисунок 10">
          <a:extLst>
            <a:ext uri="{FF2B5EF4-FFF2-40B4-BE49-F238E27FC236}">
              <a16:creationId xmlns:a16="http://schemas.microsoft.com/office/drawing/2014/main" id="{2099B700-998F-EEAF-5821-8C66391CB0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36799" y="3395711"/>
          <a:ext cx="1404000" cy="1404000"/>
        </a:xfrm>
        <a:prstGeom prst="rect">
          <a:avLst/>
        </a:prstGeom>
      </xdr:spPr>
    </xdr:pic>
    <xdr:clientData/>
  </xdr:twoCellAnchor>
  <xdr:twoCellAnchor editAs="oneCell">
    <xdr:from>
      <xdr:col>3</xdr:col>
      <xdr:colOff>220229</xdr:colOff>
      <xdr:row>7</xdr:row>
      <xdr:rowOff>57149</xdr:rowOff>
    </xdr:from>
    <xdr:to>
      <xdr:col>3</xdr:col>
      <xdr:colOff>1605179</xdr:colOff>
      <xdr:row>7</xdr:row>
      <xdr:rowOff>1461149</xdr:rowOff>
    </xdr:to>
    <xdr:pic>
      <xdr:nvPicPr>
        <xdr:cNvPr id="13" name="Рисунок 12">
          <a:extLst>
            <a:ext uri="{FF2B5EF4-FFF2-40B4-BE49-F238E27FC236}">
              <a16:creationId xmlns:a16="http://schemas.microsoft.com/office/drawing/2014/main" id="{0C702C58-944E-2C92-A088-9E1D384E9B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65759" y="4877376"/>
          <a:ext cx="1404000" cy="1404000"/>
        </a:xfrm>
        <a:prstGeom prst="rect">
          <a:avLst/>
        </a:prstGeom>
      </xdr:spPr>
    </xdr:pic>
    <xdr:clientData/>
  </xdr:twoCellAnchor>
  <xdr:twoCellAnchor editAs="oneCell">
    <xdr:from>
      <xdr:col>3</xdr:col>
      <xdr:colOff>182033</xdr:colOff>
      <xdr:row>8</xdr:row>
      <xdr:rowOff>57245</xdr:rowOff>
    </xdr:from>
    <xdr:to>
      <xdr:col>3</xdr:col>
      <xdr:colOff>1586033</xdr:colOff>
      <xdr:row>8</xdr:row>
      <xdr:rowOff>1461245</xdr:rowOff>
    </xdr:to>
    <xdr:pic>
      <xdr:nvPicPr>
        <xdr:cNvPr id="15" name="Рисунок 14">
          <a:extLst>
            <a:ext uri="{FF2B5EF4-FFF2-40B4-BE49-F238E27FC236}">
              <a16:creationId xmlns:a16="http://schemas.microsoft.com/office/drawing/2014/main" id="{134E844D-DCF1-DBDD-0BF1-9611C15BEB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27563" y="6359139"/>
          <a:ext cx="1404000" cy="1404000"/>
        </a:xfrm>
        <a:prstGeom prst="rect">
          <a:avLst/>
        </a:prstGeom>
      </xdr:spPr>
    </xdr:pic>
    <xdr:clientData/>
  </xdr:twoCellAnchor>
  <xdr:twoCellAnchor editAs="oneCell">
    <xdr:from>
      <xdr:col>3</xdr:col>
      <xdr:colOff>181744</xdr:colOff>
      <xdr:row>9</xdr:row>
      <xdr:rowOff>66771</xdr:rowOff>
    </xdr:from>
    <xdr:to>
      <xdr:col>3</xdr:col>
      <xdr:colOff>1585744</xdr:colOff>
      <xdr:row>9</xdr:row>
      <xdr:rowOff>1470771</xdr:rowOff>
    </xdr:to>
    <xdr:pic>
      <xdr:nvPicPr>
        <xdr:cNvPr id="17" name="Рисунок 16">
          <a:extLst>
            <a:ext uri="{FF2B5EF4-FFF2-40B4-BE49-F238E27FC236}">
              <a16:creationId xmlns:a16="http://schemas.microsoft.com/office/drawing/2014/main" id="{E2C384E0-F7BC-DB64-385A-916614E775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27274" y="7850332"/>
          <a:ext cx="1404000" cy="1404000"/>
        </a:xfrm>
        <a:prstGeom prst="rect">
          <a:avLst/>
        </a:prstGeom>
      </xdr:spPr>
    </xdr:pic>
    <xdr:clientData/>
  </xdr:twoCellAnchor>
  <xdr:twoCellAnchor editAs="oneCell">
    <xdr:from>
      <xdr:col>3</xdr:col>
      <xdr:colOff>210703</xdr:colOff>
      <xdr:row>10</xdr:row>
      <xdr:rowOff>66770</xdr:rowOff>
    </xdr:from>
    <xdr:to>
      <xdr:col>3</xdr:col>
      <xdr:colOff>1605178</xdr:colOff>
      <xdr:row>10</xdr:row>
      <xdr:rowOff>1470770</xdr:rowOff>
    </xdr:to>
    <xdr:pic>
      <xdr:nvPicPr>
        <xdr:cNvPr id="19" name="Рисунок 18">
          <a:extLst>
            <a:ext uri="{FF2B5EF4-FFF2-40B4-BE49-F238E27FC236}">
              <a16:creationId xmlns:a16="http://schemas.microsoft.com/office/drawing/2014/main" id="{DE93BD61-AA14-8686-9065-2ECA346E17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56233" y="9331997"/>
          <a:ext cx="1404000" cy="1404000"/>
        </a:xfrm>
        <a:prstGeom prst="rect">
          <a:avLst/>
        </a:prstGeom>
      </xdr:spPr>
    </xdr:pic>
    <xdr:clientData/>
  </xdr:twoCellAnchor>
  <xdr:twoCellAnchor editAs="oneCell">
    <xdr:from>
      <xdr:col>3</xdr:col>
      <xdr:colOff>210607</xdr:colOff>
      <xdr:row>11</xdr:row>
      <xdr:rowOff>47720</xdr:rowOff>
    </xdr:from>
    <xdr:to>
      <xdr:col>3</xdr:col>
      <xdr:colOff>1605082</xdr:colOff>
      <xdr:row>11</xdr:row>
      <xdr:rowOff>1451720</xdr:rowOff>
    </xdr:to>
    <xdr:pic>
      <xdr:nvPicPr>
        <xdr:cNvPr id="21" name="Рисунок 20">
          <a:extLst>
            <a:ext uri="{FF2B5EF4-FFF2-40B4-BE49-F238E27FC236}">
              <a16:creationId xmlns:a16="http://schemas.microsoft.com/office/drawing/2014/main" id="{2FADB94A-1FE4-9BAA-B729-E105CD3818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56137" y="10794614"/>
          <a:ext cx="1404000" cy="1404000"/>
        </a:xfrm>
        <a:prstGeom prst="rect">
          <a:avLst/>
        </a:prstGeom>
      </xdr:spPr>
    </xdr:pic>
    <xdr:clientData/>
  </xdr:twoCellAnchor>
  <xdr:twoCellAnchor editAs="oneCell">
    <xdr:from>
      <xdr:col>3</xdr:col>
      <xdr:colOff>191847</xdr:colOff>
      <xdr:row>12</xdr:row>
      <xdr:rowOff>57246</xdr:rowOff>
    </xdr:from>
    <xdr:to>
      <xdr:col>3</xdr:col>
      <xdr:colOff>1595847</xdr:colOff>
      <xdr:row>12</xdr:row>
      <xdr:rowOff>1461246</xdr:rowOff>
    </xdr:to>
    <xdr:pic>
      <xdr:nvPicPr>
        <xdr:cNvPr id="23" name="Рисунок 22">
          <a:extLst>
            <a:ext uri="{FF2B5EF4-FFF2-40B4-BE49-F238E27FC236}">
              <a16:creationId xmlns:a16="http://schemas.microsoft.com/office/drawing/2014/main" id="{5B3F2482-5969-3F3A-198E-5E7DE19527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37377" y="12285807"/>
          <a:ext cx="1404000" cy="1404000"/>
        </a:xfrm>
        <a:prstGeom prst="rect">
          <a:avLst/>
        </a:prstGeom>
      </xdr:spPr>
    </xdr:pic>
    <xdr:clientData/>
  </xdr:twoCellAnchor>
  <xdr:twoCellAnchor editAs="oneCell">
    <xdr:from>
      <xdr:col>3</xdr:col>
      <xdr:colOff>220037</xdr:colOff>
      <xdr:row>14</xdr:row>
      <xdr:rowOff>57053</xdr:rowOff>
    </xdr:from>
    <xdr:to>
      <xdr:col>3</xdr:col>
      <xdr:colOff>1604987</xdr:colOff>
      <xdr:row>14</xdr:row>
      <xdr:rowOff>1461053</xdr:rowOff>
    </xdr:to>
    <xdr:pic>
      <xdr:nvPicPr>
        <xdr:cNvPr id="25" name="Рисунок 24">
          <a:extLst>
            <a:ext uri="{FF2B5EF4-FFF2-40B4-BE49-F238E27FC236}">
              <a16:creationId xmlns:a16="http://schemas.microsoft.com/office/drawing/2014/main" id="{D5C1106B-C516-3AE0-8E03-7510987A84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65567" y="15248947"/>
          <a:ext cx="1404000" cy="1404000"/>
        </a:xfrm>
        <a:prstGeom prst="rect">
          <a:avLst/>
        </a:prstGeom>
      </xdr:spPr>
    </xdr:pic>
    <xdr:clientData/>
  </xdr:twoCellAnchor>
  <xdr:twoCellAnchor editAs="oneCell">
    <xdr:from>
      <xdr:col>3</xdr:col>
      <xdr:colOff>210800</xdr:colOff>
      <xdr:row>13</xdr:row>
      <xdr:rowOff>57150</xdr:rowOff>
    </xdr:from>
    <xdr:to>
      <xdr:col>3</xdr:col>
      <xdr:colOff>1605275</xdr:colOff>
      <xdr:row>13</xdr:row>
      <xdr:rowOff>1461150</xdr:rowOff>
    </xdr:to>
    <xdr:pic>
      <xdr:nvPicPr>
        <xdr:cNvPr id="27" name="Рисунок 26">
          <a:extLst>
            <a:ext uri="{FF2B5EF4-FFF2-40B4-BE49-F238E27FC236}">
              <a16:creationId xmlns:a16="http://schemas.microsoft.com/office/drawing/2014/main" id="{F74E6696-C7A8-5DF5-12EA-B2FBFCF38D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56330" y="13767377"/>
          <a:ext cx="1404000" cy="1404000"/>
        </a:xfrm>
        <a:prstGeom prst="rect">
          <a:avLst/>
        </a:prstGeom>
      </xdr:spPr>
    </xdr:pic>
    <xdr:clientData/>
  </xdr:twoCellAnchor>
  <xdr:twoCellAnchor editAs="oneCell">
    <xdr:from>
      <xdr:col>3</xdr:col>
      <xdr:colOff>229563</xdr:colOff>
      <xdr:row>15</xdr:row>
      <xdr:rowOff>57438</xdr:rowOff>
    </xdr:from>
    <xdr:to>
      <xdr:col>3</xdr:col>
      <xdr:colOff>1604988</xdr:colOff>
      <xdr:row>15</xdr:row>
      <xdr:rowOff>1461438</xdr:rowOff>
    </xdr:to>
    <xdr:pic>
      <xdr:nvPicPr>
        <xdr:cNvPr id="29" name="Рисунок 28">
          <a:extLst>
            <a:ext uri="{FF2B5EF4-FFF2-40B4-BE49-F238E27FC236}">
              <a16:creationId xmlns:a16="http://schemas.microsoft.com/office/drawing/2014/main" id="{5277C24E-27E0-179F-1B90-84EC0CC29E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75093" y="16730999"/>
          <a:ext cx="1404000" cy="1404000"/>
        </a:xfrm>
        <a:prstGeom prst="rect">
          <a:avLst/>
        </a:prstGeom>
      </xdr:spPr>
    </xdr:pic>
    <xdr:clientData/>
  </xdr:twoCellAnchor>
  <xdr:twoCellAnchor editAs="oneCell">
    <xdr:from>
      <xdr:col>3</xdr:col>
      <xdr:colOff>210414</xdr:colOff>
      <xdr:row>16</xdr:row>
      <xdr:rowOff>47335</xdr:rowOff>
    </xdr:from>
    <xdr:to>
      <xdr:col>4</xdr:col>
      <xdr:colOff>4689</xdr:colOff>
      <xdr:row>16</xdr:row>
      <xdr:rowOff>1451335</xdr:rowOff>
    </xdr:to>
    <xdr:pic>
      <xdr:nvPicPr>
        <xdr:cNvPr id="63" name="Рисунок 62">
          <a:extLst>
            <a:ext uri="{FF2B5EF4-FFF2-40B4-BE49-F238E27FC236}">
              <a16:creationId xmlns:a16="http://schemas.microsoft.com/office/drawing/2014/main" id="{B4BBB1EC-73EB-1938-A732-FF5787A9B4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55944" y="18202562"/>
          <a:ext cx="1404000" cy="1404000"/>
        </a:xfrm>
        <a:prstGeom prst="rect">
          <a:avLst/>
        </a:prstGeom>
      </xdr:spPr>
    </xdr:pic>
    <xdr:clientData/>
  </xdr:twoCellAnchor>
  <xdr:twoCellAnchor editAs="oneCell">
    <xdr:from>
      <xdr:col>3</xdr:col>
      <xdr:colOff>220422</xdr:colOff>
      <xdr:row>17</xdr:row>
      <xdr:rowOff>47337</xdr:rowOff>
    </xdr:from>
    <xdr:to>
      <xdr:col>3</xdr:col>
      <xdr:colOff>1605372</xdr:colOff>
      <xdr:row>17</xdr:row>
      <xdr:rowOff>1451337</xdr:rowOff>
    </xdr:to>
    <xdr:pic>
      <xdr:nvPicPr>
        <xdr:cNvPr id="65" name="Рисунок 64">
          <a:extLst>
            <a:ext uri="{FF2B5EF4-FFF2-40B4-BE49-F238E27FC236}">
              <a16:creationId xmlns:a16="http://schemas.microsoft.com/office/drawing/2014/main" id="{7B96B648-3A83-C0D4-9464-C5FA561A4A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65952" y="19684231"/>
          <a:ext cx="1404000" cy="1404000"/>
        </a:xfrm>
        <a:prstGeom prst="rect">
          <a:avLst/>
        </a:prstGeom>
      </xdr:spPr>
    </xdr:pic>
    <xdr:clientData/>
  </xdr:twoCellAnchor>
  <xdr:twoCellAnchor editAs="oneCell">
    <xdr:from>
      <xdr:col>3</xdr:col>
      <xdr:colOff>229756</xdr:colOff>
      <xdr:row>18</xdr:row>
      <xdr:rowOff>18954</xdr:rowOff>
    </xdr:from>
    <xdr:to>
      <xdr:col>3</xdr:col>
      <xdr:colOff>1605181</xdr:colOff>
      <xdr:row>18</xdr:row>
      <xdr:rowOff>1422954</xdr:rowOff>
    </xdr:to>
    <xdr:pic>
      <xdr:nvPicPr>
        <xdr:cNvPr id="67" name="Рисунок 66">
          <a:extLst>
            <a:ext uri="{FF2B5EF4-FFF2-40B4-BE49-F238E27FC236}">
              <a16:creationId xmlns:a16="http://schemas.microsoft.com/office/drawing/2014/main" id="{F81F2758-2C83-E09C-083D-C031CC4F22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75286" y="21137515"/>
          <a:ext cx="1404000" cy="1404000"/>
        </a:xfrm>
        <a:prstGeom prst="rect">
          <a:avLst/>
        </a:prstGeom>
      </xdr:spPr>
    </xdr:pic>
    <xdr:clientData/>
  </xdr:twoCellAnchor>
  <xdr:twoCellAnchor editAs="oneCell">
    <xdr:from>
      <xdr:col>3</xdr:col>
      <xdr:colOff>239375</xdr:colOff>
      <xdr:row>19</xdr:row>
      <xdr:rowOff>57341</xdr:rowOff>
    </xdr:from>
    <xdr:to>
      <xdr:col>3</xdr:col>
      <xdr:colOff>1605275</xdr:colOff>
      <xdr:row>19</xdr:row>
      <xdr:rowOff>1461341</xdr:rowOff>
    </xdr:to>
    <xdr:pic>
      <xdr:nvPicPr>
        <xdr:cNvPr id="69" name="Рисунок 68">
          <a:extLst>
            <a:ext uri="{FF2B5EF4-FFF2-40B4-BE49-F238E27FC236}">
              <a16:creationId xmlns:a16="http://schemas.microsoft.com/office/drawing/2014/main" id="{5F217E39-82C1-C643-53D1-8E10646F3E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4905" y="22657568"/>
          <a:ext cx="1404000" cy="1404000"/>
        </a:xfrm>
        <a:prstGeom prst="rect">
          <a:avLst/>
        </a:prstGeom>
      </xdr:spPr>
    </xdr:pic>
    <xdr:clientData/>
  </xdr:twoCellAnchor>
  <xdr:twoCellAnchor editAs="oneCell">
    <xdr:from>
      <xdr:col>3</xdr:col>
      <xdr:colOff>220327</xdr:colOff>
      <xdr:row>20</xdr:row>
      <xdr:rowOff>47818</xdr:rowOff>
    </xdr:from>
    <xdr:to>
      <xdr:col>3</xdr:col>
      <xdr:colOff>1605277</xdr:colOff>
      <xdr:row>20</xdr:row>
      <xdr:rowOff>1451818</xdr:rowOff>
    </xdr:to>
    <xdr:pic>
      <xdr:nvPicPr>
        <xdr:cNvPr id="71" name="Рисунок 70">
          <a:extLst>
            <a:ext uri="{FF2B5EF4-FFF2-40B4-BE49-F238E27FC236}">
              <a16:creationId xmlns:a16="http://schemas.microsoft.com/office/drawing/2014/main" id="{A53C6CA4-B5A4-2B91-1B90-D075A23798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65857" y="24129712"/>
          <a:ext cx="1404000" cy="1404000"/>
        </a:xfrm>
        <a:prstGeom prst="rect">
          <a:avLst/>
        </a:prstGeom>
      </xdr:spPr>
    </xdr:pic>
    <xdr:clientData/>
  </xdr:twoCellAnchor>
  <xdr:twoCellAnchor editAs="oneCell">
    <xdr:from>
      <xdr:col>3</xdr:col>
      <xdr:colOff>210704</xdr:colOff>
      <xdr:row>21</xdr:row>
      <xdr:rowOff>57246</xdr:rowOff>
    </xdr:from>
    <xdr:to>
      <xdr:col>3</xdr:col>
      <xdr:colOff>1605179</xdr:colOff>
      <xdr:row>21</xdr:row>
      <xdr:rowOff>1461246</xdr:rowOff>
    </xdr:to>
    <xdr:pic>
      <xdr:nvPicPr>
        <xdr:cNvPr id="73" name="Рисунок 72">
          <a:extLst>
            <a:ext uri="{FF2B5EF4-FFF2-40B4-BE49-F238E27FC236}">
              <a16:creationId xmlns:a16="http://schemas.microsoft.com/office/drawing/2014/main" id="{79E00C2B-C63C-1671-EDF9-CB59917BED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56234" y="25620807"/>
          <a:ext cx="1404000" cy="1404000"/>
        </a:xfrm>
        <a:prstGeom prst="rect">
          <a:avLst/>
        </a:prstGeom>
      </xdr:spPr>
    </xdr:pic>
    <xdr:clientData/>
  </xdr:twoCellAnchor>
  <xdr:twoCellAnchor editAs="oneCell">
    <xdr:from>
      <xdr:col>3</xdr:col>
      <xdr:colOff>152976</xdr:colOff>
      <xdr:row>22</xdr:row>
      <xdr:rowOff>57245</xdr:rowOff>
    </xdr:from>
    <xdr:to>
      <xdr:col>3</xdr:col>
      <xdr:colOff>1556976</xdr:colOff>
      <xdr:row>22</xdr:row>
      <xdr:rowOff>1461245</xdr:rowOff>
    </xdr:to>
    <xdr:pic>
      <xdr:nvPicPr>
        <xdr:cNvPr id="75" name="Рисунок 74">
          <a:extLst>
            <a:ext uri="{FF2B5EF4-FFF2-40B4-BE49-F238E27FC236}">
              <a16:creationId xmlns:a16="http://schemas.microsoft.com/office/drawing/2014/main" id="{5BC70701-22F1-3F62-9E8E-BD0D60501A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98506" y="27102472"/>
          <a:ext cx="1404000" cy="1404000"/>
        </a:xfrm>
        <a:prstGeom prst="rect">
          <a:avLst/>
        </a:prstGeom>
      </xdr:spPr>
    </xdr:pic>
    <xdr:clientData/>
  </xdr:twoCellAnchor>
  <xdr:twoCellAnchor editAs="oneCell">
    <xdr:from>
      <xdr:col>3</xdr:col>
      <xdr:colOff>229562</xdr:colOff>
      <xdr:row>23</xdr:row>
      <xdr:rowOff>67156</xdr:rowOff>
    </xdr:from>
    <xdr:to>
      <xdr:col>3</xdr:col>
      <xdr:colOff>1605780</xdr:colOff>
      <xdr:row>23</xdr:row>
      <xdr:rowOff>1462424</xdr:rowOff>
    </xdr:to>
    <xdr:pic>
      <xdr:nvPicPr>
        <xdr:cNvPr id="77" name="Рисунок 76">
          <a:extLst>
            <a:ext uri="{FF2B5EF4-FFF2-40B4-BE49-F238E27FC236}">
              <a16:creationId xmlns:a16="http://schemas.microsoft.com/office/drawing/2014/main" id="{2B57ECBB-5A03-6E1D-D538-AEE0506471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75092" y="28594050"/>
          <a:ext cx="1395268" cy="1395268"/>
        </a:xfrm>
        <a:prstGeom prst="rect">
          <a:avLst/>
        </a:prstGeom>
      </xdr:spPr>
    </xdr:pic>
    <xdr:clientData/>
  </xdr:twoCellAnchor>
  <xdr:twoCellAnchor editAs="oneCell">
    <xdr:from>
      <xdr:col>3</xdr:col>
      <xdr:colOff>278053</xdr:colOff>
      <xdr:row>24</xdr:row>
      <xdr:rowOff>38100</xdr:rowOff>
    </xdr:from>
    <xdr:to>
      <xdr:col>3</xdr:col>
      <xdr:colOff>1605853</xdr:colOff>
      <xdr:row>24</xdr:row>
      <xdr:rowOff>1442100</xdr:rowOff>
    </xdr:to>
    <xdr:pic>
      <xdr:nvPicPr>
        <xdr:cNvPr id="79" name="Рисунок 78">
          <a:extLst>
            <a:ext uri="{FF2B5EF4-FFF2-40B4-BE49-F238E27FC236}">
              <a16:creationId xmlns:a16="http://schemas.microsoft.com/office/drawing/2014/main" id="{ECC2738D-15EC-6F42-9176-07CB30B23E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23583" y="30046661"/>
          <a:ext cx="1404000" cy="1404000"/>
        </a:xfrm>
        <a:prstGeom prst="rect">
          <a:avLst/>
        </a:prstGeom>
      </xdr:spPr>
    </xdr:pic>
    <xdr:clientData/>
  </xdr:twoCellAnchor>
  <xdr:twoCellAnchor editAs="oneCell">
    <xdr:from>
      <xdr:col>3</xdr:col>
      <xdr:colOff>201275</xdr:colOff>
      <xdr:row>25</xdr:row>
      <xdr:rowOff>57053</xdr:rowOff>
    </xdr:from>
    <xdr:to>
      <xdr:col>3</xdr:col>
      <xdr:colOff>1605275</xdr:colOff>
      <xdr:row>25</xdr:row>
      <xdr:rowOff>1461053</xdr:rowOff>
    </xdr:to>
    <xdr:pic>
      <xdr:nvPicPr>
        <xdr:cNvPr id="81" name="Рисунок 80">
          <a:extLst>
            <a:ext uri="{FF2B5EF4-FFF2-40B4-BE49-F238E27FC236}">
              <a16:creationId xmlns:a16="http://schemas.microsoft.com/office/drawing/2014/main" id="{CC692C20-DC23-E49C-C58D-218D6732B8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46805" y="31547280"/>
          <a:ext cx="1404000" cy="1404000"/>
        </a:xfrm>
        <a:prstGeom prst="rect">
          <a:avLst/>
        </a:prstGeom>
      </xdr:spPr>
    </xdr:pic>
    <xdr:clientData/>
  </xdr:twoCellAnchor>
  <xdr:twoCellAnchor editAs="oneCell">
    <xdr:from>
      <xdr:col>3</xdr:col>
      <xdr:colOff>230043</xdr:colOff>
      <xdr:row>26</xdr:row>
      <xdr:rowOff>38196</xdr:rowOff>
    </xdr:from>
    <xdr:to>
      <xdr:col>3</xdr:col>
      <xdr:colOff>1605468</xdr:colOff>
      <xdr:row>26</xdr:row>
      <xdr:rowOff>1442196</xdr:rowOff>
    </xdr:to>
    <xdr:pic>
      <xdr:nvPicPr>
        <xdr:cNvPr id="83" name="Рисунок 82">
          <a:extLst>
            <a:ext uri="{FF2B5EF4-FFF2-40B4-BE49-F238E27FC236}">
              <a16:creationId xmlns:a16="http://schemas.microsoft.com/office/drawing/2014/main" id="{B2D74449-896F-FC9A-D3D9-C05A656AD2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75573" y="33010090"/>
          <a:ext cx="1404000" cy="1404000"/>
        </a:xfrm>
        <a:prstGeom prst="rect">
          <a:avLst/>
        </a:prstGeom>
      </xdr:spPr>
    </xdr:pic>
    <xdr:clientData/>
  </xdr:twoCellAnchor>
  <xdr:twoCellAnchor editAs="oneCell">
    <xdr:from>
      <xdr:col>3</xdr:col>
      <xdr:colOff>191268</xdr:colOff>
      <xdr:row>27</xdr:row>
      <xdr:rowOff>47624</xdr:rowOff>
    </xdr:from>
    <xdr:to>
      <xdr:col>3</xdr:col>
      <xdr:colOff>1595268</xdr:colOff>
      <xdr:row>27</xdr:row>
      <xdr:rowOff>1451624</xdr:rowOff>
    </xdr:to>
    <xdr:pic>
      <xdr:nvPicPr>
        <xdr:cNvPr id="85" name="Рисунок 84">
          <a:extLst>
            <a:ext uri="{FF2B5EF4-FFF2-40B4-BE49-F238E27FC236}">
              <a16:creationId xmlns:a16="http://schemas.microsoft.com/office/drawing/2014/main" id="{EBD4C4FE-93FC-41BA-B3F8-34F3F163BD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36798" y="34501185"/>
          <a:ext cx="1404000" cy="1404000"/>
        </a:xfrm>
        <a:prstGeom prst="rect">
          <a:avLst/>
        </a:prstGeom>
      </xdr:spPr>
    </xdr:pic>
    <xdr:clientData/>
  </xdr:twoCellAnchor>
  <xdr:twoCellAnchor editAs="oneCell">
    <xdr:from>
      <xdr:col>3</xdr:col>
      <xdr:colOff>191270</xdr:colOff>
      <xdr:row>28</xdr:row>
      <xdr:rowOff>47818</xdr:rowOff>
    </xdr:from>
    <xdr:to>
      <xdr:col>3</xdr:col>
      <xdr:colOff>1595270</xdr:colOff>
      <xdr:row>28</xdr:row>
      <xdr:rowOff>1451818</xdr:rowOff>
    </xdr:to>
    <xdr:pic>
      <xdr:nvPicPr>
        <xdr:cNvPr id="87" name="Рисунок 86">
          <a:extLst>
            <a:ext uri="{FF2B5EF4-FFF2-40B4-BE49-F238E27FC236}">
              <a16:creationId xmlns:a16="http://schemas.microsoft.com/office/drawing/2014/main" id="{7F3CD09B-42D9-98C9-A111-FEE595D623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36800" y="35983045"/>
          <a:ext cx="1404000" cy="1404000"/>
        </a:xfrm>
        <a:prstGeom prst="rect">
          <a:avLst/>
        </a:prstGeom>
      </xdr:spPr>
    </xdr:pic>
    <xdr:clientData/>
  </xdr:twoCellAnchor>
  <xdr:twoCellAnchor editAs="oneCell">
    <xdr:from>
      <xdr:col>3</xdr:col>
      <xdr:colOff>142874</xdr:colOff>
      <xdr:row>30</xdr:row>
      <xdr:rowOff>38099</xdr:rowOff>
    </xdr:from>
    <xdr:to>
      <xdr:col>3</xdr:col>
      <xdr:colOff>1447800</xdr:colOff>
      <xdr:row>30</xdr:row>
      <xdr:rowOff>1343025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DC48E6FB-3072-43FC-9CEB-BF19469D34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19299" y="39023924"/>
          <a:ext cx="1304926" cy="1304926"/>
        </a:xfrm>
        <a:prstGeom prst="rect">
          <a:avLst/>
        </a:prstGeom>
      </xdr:spPr>
    </xdr:pic>
    <xdr:clientData/>
  </xdr:twoCellAnchor>
  <xdr:twoCellAnchor editAs="oneCell">
    <xdr:from>
      <xdr:col>3</xdr:col>
      <xdr:colOff>152400</xdr:colOff>
      <xdr:row>31</xdr:row>
      <xdr:rowOff>38100</xdr:rowOff>
    </xdr:from>
    <xdr:to>
      <xdr:col>3</xdr:col>
      <xdr:colOff>1556400</xdr:colOff>
      <xdr:row>31</xdr:row>
      <xdr:rowOff>1442100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37641562-D825-4F73-8C12-A972402C7B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28825" y="40481250"/>
          <a:ext cx="1404000" cy="1404000"/>
        </a:xfrm>
        <a:prstGeom prst="rect">
          <a:avLst/>
        </a:prstGeom>
      </xdr:spPr>
    </xdr:pic>
    <xdr:clientData/>
  </xdr:twoCellAnchor>
  <xdr:twoCellAnchor editAs="oneCell">
    <xdr:from>
      <xdr:col>3</xdr:col>
      <xdr:colOff>106680</xdr:colOff>
      <xdr:row>32</xdr:row>
      <xdr:rowOff>15240</xdr:rowOff>
    </xdr:from>
    <xdr:to>
      <xdr:col>3</xdr:col>
      <xdr:colOff>1510680</xdr:colOff>
      <xdr:row>32</xdr:row>
      <xdr:rowOff>1419240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BC60EB50-F278-49CD-9840-15EA565176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83105" y="41915715"/>
          <a:ext cx="1404000" cy="1404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info@ura-podarki.ru" TargetMode="External"/><Relationship Id="rId1" Type="http://schemas.openxmlformats.org/officeDocument/2006/relationships/hyperlink" Target="http://www.ura-podarki.ru/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Worksheet____1">
    <pageSetUpPr fitToPage="1"/>
  </sheetPr>
  <dimension ref="A1:N37"/>
  <sheetViews>
    <sheetView tabSelected="1" topLeftCell="B1" zoomScaleNormal="100" zoomScaleSheetLayoutView="89" workbookViewId="0">
      <selection activeCell="R7" sqref="R7"/>
    </sheetView>
  </sheetViews>
  <sheetFormatPr defaultColWidth="8.85546875" defaultRowHeight="15" x14ac:dyDescent="0.25"/>
  <cols>
    <col min="1" max="1" width="8.85546875" hidden="1" customWidth="1"/>
    <col min="2" max="2" width="10.85546875" style="75" customWidth="1"/>
    <col min="3" max="3" width="17.28515625" style="75" customWidth="1"/>
    <col min="4" max="4" width="24.140625" style="75" customWidth="1"/>
    <col min="5" max="5" width="9.85546875" style="75" customWidth="1"/>
    <col min="6" max="6" width="8.7109375" style="75" customWidth="1"/>
    <col min="7" max="7" width="9.28515625" style="76" customWidth="1"/>
    <col min="8" max="11" width="10" style="77" customWidth="1"/>
    <col min="12" max="12" width="10.42578125" style="77" customWidth="1"/>
    <col min="13" max="13" width="21.28515625" customWidth="1"/>
    <col min="14" max="14" width="23.28515625" customWidth="1"/>
  </cols>
  <sheetData>
    <row r="1" spans="1:14" ht="54" customHeight="1" x14ac:dyDescent="0.25">
      <c r="A1" s="98"/>
      <c r="B1" s="117"/>
      <c r="C1" s="118"/>
      <c r="D1" s="116" t="s">
        <v>70</v>
      </c>
      <c r="E1" s="116"/>
      <c r="F1" s="116"/>
      <c r="G1" s="116"/>
      <c r="H1" s="116"/>
      <c r="I1" s="116"/>
      <c r="J1" s="116"/>
      <c r="K1" s="116"/>
      <c r="L1" s="116"/>
      <c r="M1" s="114" t="s">
        <v>66</v>
      </c>
      <c r="N1" s="115"/>
    </row>
    <row r="2" spans="1:14" s="20" customFormat="1" ht="20.100000000000001" customHeight="1" thickBot="1" x14ac:dyDescent="0.3">
      <c r="A2" s="98"/>
      <c r="B2" s="119"/>
      <c r="C2" s="120"/>
      <c r="D2" s="121" t="s">
        <v>4</v>
      </c>
      <c r="E2" s="121"/>
      <c r="F2" s="121"/>
      <c r="G2" s="121"/>
      <c r="H2" s="121"/>
      <c r="I2" s="121"/>
      <c r="J2" s="121"/>
      <c r="K2" s="121"/>
      <c r="L2" s="121"/>
      <c r="M2" s="18" t="s">
        <v>67</v>
      </c>
      <c r="N2" s="19" t="s">
        <v>65</v>
      </c>
    </row>
    <row r="3" spans="1:14" ht="23.25" customHeight="1" x14ac:dyDescent="0.25">
      <c r="A3" s="101" t="s">
        <v>5</v>
      </c>
      <c r="B3" s="103" t="s">
        <v>0</v>
      </c>
      <c r="C3" s="105" t="s">
        <v>6</v>
      </c>
      <c r="D3" s="107" t="s">
        <v>1</v>
      </c>
      <c r="E3" s="107" t="s">
        <v>7</v>
      </c>
      <c r="F3" s="107" t="s">
        <v>20</v>
      </c>
      <c r="G3" s="109" t="s">
        <v>19</v>
      </c>
      <c r="H3" s="111" t="s">
        <v>8</v>
      </c>
      <c r="I3" s="112"/>
      <c r="J3" s="112"/>
      <c r="K3" s="112"/>
      <c r="L3" s="113"/>
      <c r="M3" s="99" t="s">
        <v>54</v>
      </c>
      <c r="N3" s="99" t="s">
        <v>21</v>
      </c>
    </row>
    <row r="4" spans="1:14" ht="50.25" customHeight="1" thickBot="1" x14ac:dyDescent="0.3">
      <c r="A4" s="102"/>
      <c r="B4" s="104"/>
      <c r="C4" s="106"/>
      <c r="D4" s="108"/>
      <c r="E4" s="108"/>
      <c r="F4" s="108"/>
      <c r="G4" s="110"/>
      <c r="H4" s="21" t="s">
        <v>25</v>
      </c>
      <c r="I4" s="22" t="s">
        <v>26</v>
      </c>
      <c r="J4" s="22" t="s">
        <v>27</v>
      </c>
      <c r="K4" s="22" t="s">
        <v>28</v>
      </c>
      <c r="L4" s="23" t="s">
        <v>24</v>
      </c>
      <c r="M4" s="100"/>
      <c r="N4" s="100"/>
    </row>
    <row r="5" spans="1:14" ht="42" hidden="1" customHeight="1" thickBot="1" x14ac:dyDescent="0.3">
      <c r="A5" s="24" t="s">
        <v>15</v>
      </c>
      <c r="B5" s="25" t="s">
        <v>16</v>
      </c>
      <c r="C5" s="26" t="s">
        <v>17</v>
      </c>
      <c r="D5" s="27" t="s">
        <v>18</v>
      </c>
      <c r="E5" s="28" t="s">
        <v>10</v>
      </c>
      <c r="F5" s="29" t="s">
        <v>11</v>
      </c>
      <c r="G5" s="30" t="s">
        <v>12</v>
      </c>
      <c r="H5" s="31">
        <v>100</v>
      </c>
      <c r="I5" s="32">
        <v>300</v>
      </c>
      <c r="J5" s="32">
        <v>700</v>
      </c>
      <c r="K5" s="33">
        <v>1000</v>
      </c>
      <c r="L5" s="34" t="s">
        <v>13</v>
      </c>
      <c r="M5" s="35" t="s">
        <v>22</v>
      </c>
      <c r="N5" s="35" t="s">
        <v>14</v>
      </c>
    </row>
    <row r="6" spans="1:14" ht="117" customHeight="1" thickBot="1" x14ac:dyDescent="0.3">
      <c r="A6" s="36" t="s">
        <v>29</v>
      </c>
      <c r="B6" s="37" t="s">
        <v>71</v>
      </c>
      <c r="C6" s="69" t="s">
        <v>146</v>
      </c>
      <c r="D6" s="39"/>
      <c r="E6" s="40">
        <v>1200</v>
      </c>
      <c r="F6" s="41">
        <v>36</v>
      </c>
      <c r="G6" s="42" t="s">
        <v>95</v>
      </c>
      <c r="H6" s="43">
        <f>Счёт!K2</f>
        <v>903</v>
      </c>
      <c r="I6" s="44">
        <f>Счёт!L2</f>
        <v>844</v>
      </c>
      <c r="J6" s="45">
        <f>Счёт!M2</f>
        <v>819</v>
      </c>
      <c r="K6" s="46">
        <f>Счёт!N2</f>
        <v>795</v>
      </c>
      <c r="L6" s="47">
        <f>Счёт!O2</f>
        <v>772</v>
      </c>
      <c r="M6" s="2">
        <v>0</v>
      </c>
      <c r="N6" s="48">
        <f>Счёт!R2</f>
        <v>0</v>
      </c>
    </row>
    <row r="7" spans="1:14" ht="117" customHeight="1" thickBot="1" x14ac:dyDescent="0.3">
      <c r="A7" s="49" t="s">
        <v>30</v>
      </c>
      <c r="B7" s="50" t="s">
        <v>72</v>
      </c>
      <c r="C7" s="38" t="s">
        <v>112</v>
      </c>
      <c r="D7" s="51"/>
      <c r="E7" s="52">
        <v>1200</v>
      </c>
      <c r="F7" s="52">
        <v>24</v>
      </c>
      <c r="G7" s="53" t="s">
        <v>96</v>
      </c>
      <c r="H7" s="43">
        <f>Счёт!K3</f>
        <v>915</v>
      </c>
      <c r="I7" s="44">
        <f>Счёт!L3</f>
        <v>855</v>
      </c>
      <c r="J7" s="45">
        <f>Счёт!M3</f>
        <v>830</v>
      </c>
      <c r="K7" s="46">
        <f>Счёт!N3</f>
        <v>806</v>
      </c>
      <c r="L7" s="47">
        <f>Счёт!O3</f>
        <v>783</v>
      </c>
      <c r="M7" s="2">
        <v>0</v>
      </c>
      <c r="N7" s="48">
        <f>Счёт!R3</f>
        <v>0</v>
      </c>
    </row>
    <row r="8" spans="1:14" ht="117" customHeight="1" thickBot="1" x14ac:dyDescent="0.3">
      <c r="A8" s="54" t="s">
        <v>31</v>
      </c>
      <c r="B8" s="55" t="s">
        <v>73</v>
      </c>
      <c r="C8" s="69" t="s">
        <v>145</v>
      </c>
      <c r="D8" s="39"/>
      <c r="E8" s="56">
        <v>700</v>
      </c>
      <c r="F8" s="52">
        <v>25</v>
      </c>
      <c r="G8" s="53" t="s">
        <v>97</v>
      </c>
      <c r="H8" s="43">
        <f>Счёт!K4</f>
        <v>1128</v>
      </c>
      <c r="I8" s="44">
        <f>Счёт!L4</f>
        <v>1054</v>
      </c>
      <c r="J8" s="45">
        <f>Счёт!M4</f>
        <v>1023</v>
      </c>
      <c r="K8" s="46">
        <f>Счёт!N4</f>
        <v>993</v>
      </c>
      <c r="L8" s="47">
        <f>Счёт!O4</f>
        <v>964</v>
      </c>
      <c r="M8" s="2">
        <v>0</v>
      </c>
      <c r="N8" s="48">
        <f>Счёт!R4</f>
        <v>0</v>
      </c>
    </row>
    <row r="9" spans="1:14" ht="117" customHeight="1" thickBot="1" x14ac:dyDescent="0.3">
      <c r="A9" s="49" t="s">
        <v>32</v>
      </c>
      <c r="B9" s="55" t="s">
        <v>74</v>
      </c>
      <c r="C9" s="38" t="s">
        <v>113</v>
      </c>
      <c r="D9" s="39"/>
      <c r="E9" s="40">
        <v>700</v>
      </c>
      <c r="F9" s="41">
        <v>25</v>
      </c>
      <c r="G9" s="42" t="s">
        <v>98</v>
      </c>
      <c r="H9" s="43">
        <f>Счёт!K5</f>
        <v>919</v>
      </c>
      <c r="I9" s="44">
        <f>Счёт!L5</f>
        <v>859</v>
      </c>
      <c r="J9" s="45">
        <f>Счёт!M5</f>
        <v>834</v>
      </c>
      <c r="K9" s="46">
        <f>Счёт!N5</f>
        <v>810</v>
      </c>
      <c r="L9" s="47">
        <f>Счёт!O5</f>
        <v>786</v>
      </c>
      <c r="M9" s="2">
        <v>0</v>
      </c>
      <c r="N9" s="48">
        <f>Счёт!R5</f>
        <v>0</v>
      </c>
    </row>
    <row r="10" spans="1:14" ht="117" customHeight="1" thickBot="1" x14ac:dyDescent="0.3">
      <c r="A10" s="49" t="s">
        <v>33</v>
      </c>
      <c r="B10" s="55" t="s">
        <v>75</v>
      </c>
      <c r="C10" s="38" t="s">
        <v>114</v>
      </c>
      <c r="D10" s="39"/>
      <c r="E10" s="40">
        <v>700</v>
      </c>
      <c r="F10" s="41">
        <v>25</v>
      </c>
      <c r="G10" s="42" t="s">
        <v>98</v>
      </c>
      <c r="H10" s="43">
        <f>Счёт!K6</f>
        <v>919</v>
      </c>
      <c r="I10" s="44">
        <f>Счёт!L6</f>
        <v>859</v>
      </c>
      <c r="J10" s="45">
        <f>Счёт!M6</f>
        <v>834</v>
      </c>
      <c r="K10" s="46">
        <f>Счёт!N6</f>
        <v>810</v>
      </c>
      <c r="L10" s="47">
        <f>Счёт!O6</f>
        <v>786</v>
      </c>
      <c r="M10" s="2">
        <v>0</v>
      </c>
      <c r="N10" s="48">
        <f>Счёт!R6</f>
        <v>0</v>
      </c>
    </row>
    <row r="11" spans="1:14" ht="117" customHeight="1" thickBot="1" x14ac:dyDescent="0.3">
      <c r="A11" s="54" t="s">
        <v>34</v>
      </c>
      <c r="B11" s="55" t="s">
        <v>76</v>
      </c>
      <c r="C11" s="38" t="s">
        <v>115</v>
      </c>
      <c r="D11" s="39"/>
      <c r="E11" s="40">
        <v>700</v>
      </c>
      <c r="F11" s="41">
        <v>25</v>
      </c>
      <c r="G11" s="42" t="s">
        <v>99</v>
      </c>
      <c r="H11" s="43">
        <f>Счёт!K7</f>
        <v>951</v>
      </c>
      <c r="I11" s="44">
        <f>Счёт!L7</f>
        <v>889</v>
      </c>
      <c r="J11" s="45">
        <f>Счёт!M7</f>
        <v>863</v>
      </c>
      <c r="K11" s="46">
        <f>Счёт!N7</f>
        <v>838</v>
      </c>
      <c r="L11" s="47">
        <f>Счёт!O7</f>
        <v>814</v>
      </c>
      <c r="M11" s="2">
        <v>0</v>
      </c>
      <c r="N11" s="48">
        <f>Счёт!R7</f>
        <v>0</v>
      </c>
    </row>
    <row r="12" spans="1:14" ht="117" customHeight="1" thickBot="1" x14ac:dyDescent="0.3">
      <c r="A12" s="54" t="s">
        <v>35</v>
      </c>
      <c r="B12" s="55" t="s">
        <v>77</v>
      </c>
      <c r="C12" s="38" t="s">
        <v>116</v>
      </c>
      <c r="D12" s="39"/>
      <c r="E12" s="56">
        <v>600</v>
      </c>
      <c r="F12" s="52">
        <v>24</v>
      </c>
      <c r="G12" s="53" t="s">
        <v>100</v>
      </c>
      <c r="H12" s="43">
        <f>Счёт!K8</f>
        <v>1128</v>
      </c>
      <c r="I12" s="44">
        <f>Счёт!L8</f>
        <v>1054</v>
      </c>
      <c r="J12" s="45">
        <f>Счёт!M8</f>
        <v>1023</v>
      </c>
      <c r="K12" s="46">
        <f>Счёт!N8</f>
        <v>993</v>
      </c>
      <c r="L12" s="47">
        <f>Счёт!O8</f>
        <v>964</v>
      </c>
      <c r="M12" s="2">
        <v>0</v>
      </c>
      <c r="N12" s="48">
        <f>Счёт!R8</f>
        <v>0</v>
      </c>
    </row>
    <row r="13" spans="1:14" ht="117" customHeight="1" thickBot="1" x14ac:dyDescent="0.3">
      <c r="A13" s="49" t="s">
        <v>36</v>
      </c>
      <c r="B13" s="55" t="s">
        <v>78</v>
      </c>
      <c r="C13" s="38" t="s">
        <v>117</v>
      </c>
      <c r="D13" s="39"/>
      <c r="E13" s="56">
        <v>1500</v>
      </c>
      <c r="F13" s="57">
        <v>20</v>
      </c>
      <c r="G13" s="58" t="s">
        <v>101</v>
      </c>
      <c r="H13" s="43">
        <f>Счёт!K9</f>
        <v>1048</v>
      </c>
      <c r="I13" s="44">
        <f>Счёт!L9</f>
        <v>979</v>
      </c>
      <c r="J13" s="45">
        <f>Счёт!M9</f>
        <v>950</v>
      </c>
      <c r="K13" s="46">
        <f>Счёт!N9</f>
        <v>922</v>
      </c>
      <c r="L13" s="47">
        <f>Счёт!O9</f>
        <v>895</v>
      </c>
      <c r="M13" s="2">
        <v>0</v>
      </c>
      <c r="N13" s="48">
        <f>Счёт!R9</f>
        <v>0</v>
      </c>
    </row>
    <row r="14" spans="1:14" ht="117" customHeight="1" thickBot="1" x14ac:dyDescent="0.3">
      <c r="A14" s="49" t="s">
        <v>37</v>
      </c>
      <c r="B14" s="59" t="s">
        <v>79</v>
      </c>
      <c r="C14" s="38" t="s">
        <v>118</v>
      </c>
      <c r="D14" s="60"/>
      <c r="E14" s="56">
        <v>1000</v>
      </c>
      <c r="F14" s="57">
        <v>16</v>
      </c>
      <c r="G14" s="58" t="s">
        <v>102</v>
      </c>
      <c r="H14" s="43">
        <f>Счёт!K10</f>
        <v>1101</v>
      </c>
      <c r="I14" s="44">
        <f>Счёт!L10</f>
        <v>1029</v>
      </c>
      <c r="J14" s="45">
        <f>Счёт!M10</f>
        <v>999</v>
      </c>
      <c r="K14" s="46">
        <f>Счёт!N10</f>
        <v>970</v>
      </c>
      <c r="L14" s="47">
        <f>Счёт!O10</f>
        <v>942</v>
      </c>
      <c r="M14" s="2">
        <v>0</v>
      </c>
      <c r="N14" s="48">
        <f>Счёт!R10</f>
        <v>0</v>
      </c>
    </row>
    <row r="15" spans="1:14" ht="117" customHeight="1" thickBot="1" x14ac:dyDescent="0.3">
      <c r="A15" s="54" t="s">
        <v>38</v>
      </c>
      <c r="B15" s="55" t="s">
        <v>80</v>
      </c>
      <c r="C15" s="61" t="s">
        <v>119</v>
      </c>
      <c r="D15" s="39"/>
      <c r="E15" s="56" t="s">
        <v>133</v>
      </c>
      <c r="F15" s="57">
        <v>28</v>
      </c>
      <c r="G15" s="62" t="s">
        <v>103</v>
      </c>
      <c r="H15" s="43">
        <f>Счёт!K11</f>
        <v>1151</v>
      </c>
      <c r="I15" s="44">
        <f>Счёт!L11</f>
        <v>1076</v>
      </c>
      <c r="J15" s="45">
        <f>Счёт!M11</f>
        <v>1045</v>
      </c>
      <c r="K15" s="46">
        <f>Счёт!N11</f>
        <v>1015</v>
      </c>
      <c r="L15" s="47">
        <f>Счёт!O11</f>
        <v>985</v>
      </c>
      <c r="M15" s="2">
        <v>0</v>
      </c>
      <c r="N15" s="48">
        <f>Счёт!R11</f>
        <v>0</v>
      </c>
    </row>
    <row r="16" spans="1:14" ht="117" customHeight="1" thickBot="1" x14ac:dyDescent="0.3">
      <c r="A16" s="49" t="s">
        <v>39</v>
      </c>
      <c r="B16" s="59" t="s">
        <v>81</v>
      </c>
      <c r="C16" s="69" t="s">
        <v>150</v>
      </c>
      <c r="D16" s="60"/>
      <c r="E16" s="63" t="s">
        <v>131</v>
      </c>
      <c r="F16" s="52">
        <v>27</v>
      </c>
      <c r="G16" s="53">
        <v>120</v>
      </c>
      <c r="H16" s="43">
        <f>Счёт!K12</f>
        <v>922</v>
      </c>
      <c r="I16" s="44">
        <f>Счёт!L12</f>
        <v>862</v>
      </c>
      <c r="J16" s="45">
        <f>Счёт!M12</f>
        <v>837</v>
      </c>
      <c r="K16" s="46">
        <f>Счёт!N12</f>
        <v>813</v>
      </c>
      <c r="L16" s="47">
        <f>Счёт!O12</f>
        <v>789</v>
      </c>
      <c r="M16" s="2">
        <v>0</v>
      </c>
      <c r="N16" s="48">
        <f>Счёт!R12</f>
        <v>0</v>
      </c>
    </row>
    <row r="17" spans="1:14" ht="117" customHeight="1" thickBot="1" x14ac:dyDescent="0.3">
      <c r="A17" s="54" t="s">
        <v>40</v>
      </c>
      <c r="B17" s="59" t="s">
        <v>82</v>
      </c>
      <c r="C17" s="38" t="s">
        <v>120</v>
      </c>
      <c r="D17" s="64"/>
      <c r="E17" s="40" t="s">
        <v>104</v>
      </c>
      <c r="F17" s="41">
        <v>36</v>
      </c>
      <c r="G17" s="42">
        <v>100</v>
      </c>
      <c r="H17" s="43">
        <f>Счёт!K13</f>
        <v>766</v>
      </c>
      <c r="I17" s="44">
        <f>Счёт!L13</f>
        <v>716</v>
      </c>
      <c r="J17" s="45">
        <f>Счёт!M13</f>
        <v>695</v>
      </c>
      <c r="K17" s="46">
        <f>Счёт!N13</f>
        <v>675</v>
      </c>
      <c r="L17" s="47">
        <f>Счёт!O13</f>
        <v>655</v>
      </c>
      <c r="M17" s="2">
        <v>0</v>
      </c>
      <c r="N17" s="48">
        <f>Счёт!R13</f>
        <v>0</v>
      </c>
    </row>
    <row r="18" spans="1:14" ht="117" customHeight="1" thickBot="1" x14ac:dyDescent="0.3">
      <c r="A18" s="54" t="s">
        <v>41</v>
      </c>
      <c r="B18" s="59" t="s">
        <v>83</v>
      </c>
      <c r="C18" s="38" t="s">
        <v>121</v>
      </c>
      <c r="D18" s="64"/>
      <c r="E18" s="40" t="s">
        <v>104</v>
      </c>
      <c r="F18" s="41">
        <v>36</v>
      </c>
      <c r="G18" s="42">
        <v>100</v>
      </c>
      <c r="H18" s="43">
        <f>Счёт!K14</f>
        <v>766</v>
      </c>
      <c r="I18" s="44">
        <f>Счёт!L14</f>
        <v>716</v>
      </c>
      <c r="J18" s="45">
        <f>Счёт!M14</f>
        <v>695</v>
      </c>
      <c r="K18" s="46">
        <f>Счёт!N14</f>
        <v>675</v>
      </c>
      <c r="L18" s="47">
        <f>Счёт!O14</f>
        <v>655</v>
      </c>
      <c r="M18" s="2">
        <v>0</v>
      </c>
      <c r="N18" s="48">
        <f>Счёт!R14</f>
        <v>0</v>
      </c>
    </row>
    <row r="19" spans="1:14" ht="117" customHeight="1" thickBot="1" x14ac:dyDescent="0.3">
      <c r="A19" s="54" t="s">
        <v>42</v>
      </c>
      <c r="B19" s="59" t="s">
        <v>84</v>
      </c>
      <c r="C19" s="38" t="s">
        <v>122</v>
      </c>
      <c r="D19" s="64"/>
      <c r="E19" s="40" t="s">
        <v>104</v>
      </c>
      <c r="F19" s="41">
        <v>32</v>
      </c>
      <c r="G19" s="42">
        <v>100</v>
      </c>
      <c r="H19" s="43">
        <f>Счёт!K15</f>
        <v>812</v>
      </c>
      <c r="I19" s="44">
        <f>Счёт!L15</f>
        <v>759</v>
      </c>
      <c r="J19" s="45">
        <f>Счёт!M15</f>
        <v>737</v>
      </c>
      <c r="K19" s="46">
        <f>Счёт!N15</f>
        <v>716</v>
      </c>
      <c r="L19" s="47">
        <f>Счёт!O15</f>
        <v>695</v>
      </c>
      <c r="M19" s="2">
        <v>0</v>
      </c>
      <c r="N19" s="48">
        <f>Счёт!R15</f>
        <v>0</v>
      </c>
    </row>
    <row r="20" spans="1:14" ht="117" customHeight="1" thickBot="1" x14ac:dyDescent="0.3">
      <c r="A20" s="49" t="s">
        <v>43</v>
      </c>
      <c r="B20" s="59" t="s">
        <v>85</v>
      </c>
      <c r="C20" s="69" t="s">
        <v>147</v>
      </c>
      <c r="D20" s="64"/>
      <c r="E20" s="40">
        <v>1000</v>
      </c>
      <c r="F20" s="41">
        <v>50</v>
      </c>
      <c r="G20" s="42" t="s">
        <v>105</v>
      </c>
      <c r="H20" s="43">
        <f>Счёт!K16</f>
        <v>783</v>
      </c>
      <c r="I20" s="44">
        <f>Счёт!L16</f>
        <v>732</v>
      </c>
      <c r="J20" s="45">
        <f>Счёт!M16</f>
        <v>711</v>
      </c>
      <c r="K20" s="46">
        <f>Счёт!N16</f>
        <v>690</v>
      </c>
      <c r="L20" s="47">
        <f>Счёт!O16</f>
        <v>670</v>
      </c>
      <c r="M20" s="2">
        <v>0</v>
      </c>
      <c r="N20" s="48">
        <f>Счёт!R16</f>
        <v>0</v>
      </c>
    </row>
    <row r="21" spans="1:14" ht="117" customHeight="1" thickBot="1" x14ac:dyDescent="0.3">
      <c r="A21" s="49" t="s">
        <v>44</v>
      </c>
      <c r="B21" s="59" t="s">
        <v>86</v>
      </c>
      <c r="C21" s="69" t="s">
        <v>149</v>
      </c>
      <c r="D21" s="64"/>
      <c r="E21" s="65">
        <v>1000</v>
      </c>
      <c r="F21" s="52">
        <v>40</v>
      </c>
      <c r="G21" s="42" t="s">
        <v>132</v>
      </c>
      <c r="H21" s="43">
        <f>Счёт!K17</f>
        <v>904</v>
      </c>
      <c r="I21" s="44">
        <f>Счёт!L17</f>
        <v>845</v>
      </c>
      <c r="J21" s="45">
        <f>Счёт!M17</f>
        <v>820</v>
      </c>
      <c r="K21" s="46">
        <f>Счёт!N17</f>
        <v>796</v>
      </c>
      <c r="L21" s="47">
        <f>Счёт!O17</f>
        <v>773</v>
      </c>
      <c r="M21" s="2">
        <v>0</v>
      </c>
      <c r="N21" s="48">
        <f>Счёт!R17</f>
        <v>0</v>
      </c>
    </row>
    <row r="22" spans="1:14" ht="117" customHeight="1" thickBot="1" x14ac:dyDescent="0.3">
      <c r="A22" s="54" t="s">
        <v>45</v>
      </c>
      <c r="B22" s="59" t="s">
        <v>87</v>
      </c>
      <c r="C22" s="38" t="s">
        <v>123</v>
      </c>
      <c r="D22" s="64"/>
      <c r="E22" s="66">
        <v>1000</v>
      </c>
      <c r="F22" s="52">
        <v>40</v>
      </c>
      <c r="G22" s="53" t="s">
        <v>132</v>
      </c>
      <c r="H22" s="43">
        <f>Счёт!K18</f>
        <v>904</v>
      </c>
      <c r="I22" s="44">
        <f>Счёт!L18</f>
        <v>845</v>
      </c>
      <c r="J22" s="45">
        <f>Счёт!M18</f>
        <v>820</v>
      </c>
      <c r="K22" s="46">
        <f>Счёт!N18</f>
        <v>796</v>
      </c>
      <c r="L22" s="47">
        <f>Счёт!O18</f>
        <v>773</v>
      </c>
      <c r="M22" s="2">
        <v>0</v>
      </c>
      <c r="N22" s="48">
        <f>Счёт!R18</f>
        <v>0</v>
      </c>
    </row>
    <row r="23" spans="1:14" ht="117" customHeight="1" thickBot="1" x14ac:dyDescent="0.3">
      <c r="A23" s="54" t="s">
        <v>46</v>
      </c>
      <c r="B23" s="59" t="s">
        <v>88</v>
      </c>
      <c r="C23" s="38" t="s">
        <v>124</v>
      </c>
      <c r="D23" s="64"/>
      <c r="E23" s="40">
        <v>1500</v>
      </c>
      <c r="F23" s="41">
        <v>40</v>
      </c>
      <c r="G23" s="42" t="s">
        <v>106</v>
      </c>
      <c r="H23" s="43">
        <f>Счёт!K19</f>
        <v>1087</v>
      </c>
      <c r="I23" s="44">
        <f>Счёт!L19</f>
        <v>1016</v>
      </c>
      <c r="J23" s="45">
        <f>Счёт!M19</f>
        <v>986</v>
      </c>
      <c r="K23" s="46">
        <f>Счёт!N19</f>
        <v>957</v>
      </c>
      <c r="L23" s="47">
        <f>Счёт!O19</f>
        <v>929</v>
      </c>
      <c r="M23" s="2">
        <v>0</v>
      </c>
      <c r="N23" s="48">
        <f>Счёт!R19</f>
        <v>0</v>
      </c>
    </row>
    <row r="24" spans="1:14" ht="117" customHeight="1" thickBot="1" x14ac:dyDescent="0.3">
      <c r="A24" s="54" t="s">
        <v>47</v>
      </c>
      <c r="B24" s="59" t="s">
        <v>89</v>
      </c>
      <c r="C24" s="67" t="s">
        <v>125</v>
      </c>
      <c r="D24" s="64"/>
      <c r="E24" s="40">
        <v>1200</v>
      </c>
      <c r="F24" s="41">
        <v>15</v>
      </c>
      <c r="G24" s="42" t="s">
        <v>107</v>
      </c>
      <c r="H24" s="43">
        <f>Счёт!K20</f>
        <v>887</v>
      </c>
      <c r="I24" s="44">
        <f>Счёт!L20</f>
        <v>829</v>
      </c>
      <c r="J24" s="45">
        <f>Счёт!M20</f>
        <v>805</v>
      </c>
      <c r="K24" s="46">
        <f>Счёт!N20</f>
        <v>782</v>
      </c>
      <c r="L24" s="47">
        <f>Счёт!O20</f>
        <v>759</v>
      </c>
      <c r="M24" s="2">
        <v>0</v>
      </c>
      <c r="N24" s="48">
        <f>Счёт!R20</f>
        <v>0</v>
      </c>
    </row>
    <row r="25" spans="1:14" ht="117" customHeight="1" thickBot="1" x14ac:dyDescent="0.3">
      <c r="A25" s="54" t="s">
        <v>48</v>
      </c>
      <c r="B25" s="68" t="s">
        <v>90</v>
      </c>
      <c r="C25" s="69" t="s">
        <v>126</v>
      </c>
      <c r="D25" s="64"/>
      <c r="E25" s="40">
        <v>1200</v>
      </c>
      <c r="F25" s="41">
        <v>15</v>
      </c>
      <c r="G25" s="42" t="s">
        <v>107</v>
      </c>
      <c r="H25" s="43">
        <f>Счёт!K21</f>
        <v>928</v>
      </c>
      <c r="I25" s="44">
        <f>Счёт!L21</f>
        <v>867</v>
      </c>
      <c r="J25" s="45">
        <f>Счёт!M21</f>
        <v>842</v>
      </c>
      <c r="K25" s="46">
        <f>Счёт!N21</f>
        <v>817</v>
      </c>
      <c r="L25" s="47">
        <f>Счёт!O21</f>
        <v>793</v>
      </c>
      <c r="M25" s="2">
        <v>0</v>
      </c>
      <c r="N25" s="48">
        <f>Счёт!R21</f>
        <v>0</v>
      </c>
    </row>
    <row r="26" spans="1:14" ht="117" customHeight="1" thickBot="1" x14ac:dyDescent="0.3">
      <c r="A26" s="54" t="s">
        <v>49</v>
      </c>
      <c r="B26" s="59" t="s">
        <v>91</v>
      </c>
      <c r="C26" s="69" t="s">
        <v>127</v>
      </c>
      <c r="D26" s="64"/>
      <c r="E26" s="70">
        <v>1200</v>
      </c>
      <c r="F26" s="52">
        <v>15</v>
      </c>
      <c r="G26" s="42" t="s">
        <v>148</v>
      </c>
      <c r="H26" s="43">
        <f>Счёт!K22</f>
        <v>664</v>
      </c>
      <c r="I26" s="44">
        <f>Счёт!L22</f>
        <v>621</v>
      </c>
      <c r="J26" s="45">
        <f>Счёт!M22</f>
        <v>603</v>
      </c>
      <c r="K26" s="46">
        <f>Счёт!N22</f>
        <v>585</v>
      </c>
      <c r="L26" s="47">
        <f>Счёт!O22</f>
        <v>568</v>
      </c>
      <c r="M26" s="2">
        <v>0</v>
      </c>
      <c r="N26" s="48">
        <f>Счёт!R22</f>
        <v>0</v>
      </c>
    </row>
    <row r="27" spans="1:14" ht="117" customHeight="1" thickBot="1" x14ac:dyDescent="0.3">
      <c r="A27" s="54" t="s">
        <v>51</v>
      </c>
      <c r="B27" s="59" t="s">
        <v>92</v>
      </c>
      <c r="C27" s="38" t="s">
        <v>128</v>
      </c>
      <c r="D27" s="64"/>
      <c r="E27" s="40">
        <v>1200</v>
      </c>
      <c r="F27" s="41">
        <v>15</v>
      </c>
      <c r="G27" s="42" t="s">
        <v>107</v>
      </c>
      <c r="H27" s="43">
        <f>Счёт!K23</f>
        <v>718</v>
      </c>
      <c r="I27" s="44">
        <f>Счёт!L23</f>
        <v>671</v>
      </c>
      <c r="J27" s="45">
        <f>Счёт!M23</f>
        <v>651</v>
      </c>
      <c r="K27" s="46">
        <f>Счёт!N23</f>
        <v>632</v>
      </c>
      <c r="L27" s="47">
        <f>Счёт!O23</f>
        <v>614</v>
      </c>
      <c r="M27" s="2">
        <v>0</v>
      </c>
      <c r="N27" s="48">
        <f>Счёт!R23</f>
        <v>0</v>
      </c>
    </row>
    <row r="28" spans="1:14" ht="117" customHeight="1" thickBot="1" x14ac:dyDescent="0.3">
      <c r="A28" s="54" t="s">
        <v>52</v>
      </c>
      <c r="B28" s="59" t="s">
        <v>93</v>
      </c>
      <c r="C28" s="38" t="s">
        <v>129</v>
      </c>
      <c r="D28" s="64"/>
      <c r="E28" s="40">
        <v>1500</v>
      </c>
      <c r="F28" s="41">
        <v>76</v>
      </c>
      <c r="G28" s="42" t="s">
        <v>108</v>
      </c>
      <c r="H28" s="43">
        <f>Счёт!K24</f>
        <v>710</v>
      </c>
      <c r="I28" s="44">
        <f>Счёт!L24</f>
        <v>664</v>
      </c>
      <c r="J28" s="45">
        <f>Счёт!M24</f>
        <v>645</v>
      </c>
      <c r="K28" s="46">
        <f>Счёт!N24</f>
        <v>626</v>
      </c>
      <c r="L28" s="47">
        <f>Счёт!O24</f>
        <v>608</v>
      </c>
      <c r="M28" s="2">
        <v>0</v>
      </c>
      <c r="N28" s="48">
        <f>Счёт!R24</f>
        <v>0</v>
      </c>
    </row>
    <row r="29" spans="1:14" ht="117" customHeight="1" thickBot="1" x14ac:dyDescent="0.3">
      <c r="A29" s="54" t="s">
        <v>53</v>
      </c>
      <c r="B29" s="59" t="s">
        <v>94</v>
      </c>
      <c r="C29" s="38" t="s">
        <v>130</v>
      </c>
      <c r="D29" s="64"/>
      <c r="E29" s="40">
        <v>2000</v>
      </c>
      <c r="F29" s="52">
        <v>60</v>
      </c>
      <c r="G29" s="53" t="s">
        <v>109</v>
      </c>
      <c r="H29" s="43">
        <f>Счёт!K25</f>
        <v>803</v>
      </c>
      <c r="I29" s="44">
        <f>Счёт!L25</f>
        <v>750</v>
      </c>
      <c r="J29" s="45">
        <f>Счёт!M25</f>
        <v>728</v>
      </c>
      <c r="K29" s="46">
        <f>Счёт!N25</f>
        <v>707</v>
      </c>
      <c r="L29" s="47">
        <f>Счёт!O25</f>
        <v>686</v>
      </c>
      <c r="M29" s="2">
        <v>0</v>
      </c>
      <c r="N29" s="48">
        <f>Счёт!R25</f>
        <v>0</v>
      </c>
    </row>
    <row r="30" spans="1:14" ht="114.95" customHeight="1" thickBot="1" x14ac:dyDescent="0.3">
      <c r="A30" s="71" t="s">
        <v>50</v>
      </c>
      <c r="B30" s="72" t="s">
        <v>2</v>
      </c>
      <c r="C30" s="73" t="s">
        <v>55</v>
      </c>
      <c r="D30" s="74"/>
      <c r="E30" s="52">
        <v>700</v>
      </c>
      <c r="F30" s="52">
        <v>40</v>
      </c>
      <c r="G30" s="53" t="s">
        <v>3</v>
      </c>
      <c r="H30" s="81">
        <f>Счёт!K26</f>
        <v>1012</v>
      </c>
      <c r="I30" s="80">
        <f>Счёт!L26</f>
        <v>946</v>
      </c>
      <c r="J30" s="79">
        <f>Счёт!M26</f>
        <v>918</v>
      </c>
      <c r="K30" s="82">
        <f>Счёт!N26</f>
        <v>891</v>
      </c>
      <c r="L30" s="86">
        <f>Счёт!O26</f>
        <v>865</v>
      </c>
      <c r="M30" s="87">
        <v>0</v>
      </c>
      <c r="N30" s="88">
        <f>Счёт!R26</f>
        <v>0</v>
      </c>
    </row>
    <row r="31" spans="1:14" ht="114.95" customHeight="1" thickBot="1" x14ac:dyDescent="0.3">
      <c r="A31" s="78"/>
      <c r="B31" s="83" t="s">
        <v>134</v>
      </c>
      <c r="C31" s="89" t="s">
        <v>135</v>
      </c>
      <c r="D31" s="84"/>
      <c r="E31" s="52">
        <v>2400</v>
      </c>
      <c r="F31" s="52">
        <v>60</v>
      </c>
      <c r="G31" s="53" t="s">
        <v>136</v>
      </c>
      <c r="H31" s="81">
        <v>723</v>
      </c>
      <c r="I31" s="80">
        <v>450</v>
      </c>
      <c r="J31" s="79" t="s">
        <v>143</v>
      </c>
      <c r="K31" s="82" t="s">
        <v>143</v>
      </c>
      <c r="L31" s="86" t="s">
        <v>144</v>
      </c>
      <c r="M31" s="93"/>
      <c r="N31" s="94"/>
    </row>
    <row r="32" spans="1:14" ht="114.95" customHeight="1" thickBot="1" x14ac:dyDescent="0.3">
      <c r="A32" s="78"/>
      <c r="B32" s="83" t="s">
        <v>137</v>
      </c>
      <c r="C32" s="89" t="s">
        <v>138</v>
      </c>
      <c r="D32" s="84"/>
      <c r="E32" s="70">
        <v>1700</v>
      </c>
      <c r="F32" s="52">
        <v>80</v>
      </c>
      <c r="G32" s="92" t="s">
        <v>139</v>
      </c>
      <c r="H32" s="43">
        <v>634</v>
      </c>
      <c r="I32" s="44">
        <v>400</v>
      </c>
      <c r="J32" s="79" t="s">
        <v>143</v>
      </c>
      <c r="K32" s="82" t="s">
        <v>143</v>
      </c>
      <c r="L32" s="86" t="s">
        <v>144</v>
      </c>
      <c r="M32" s="90"/>
      <c r="N32" s="91"/>
    </row>
    <row r="33" spans="1:14" ht="114.95" customHeight="1" thickBot="1" x14ac:dyDescent="0.3">
      <c r="A33" s="78"/>
      <c r="B33" s="83" t="s">
        <v>140</v>
      </c>
      <c r="C33" s="89" t="s">
        <v>141</v>
      </c>
      <c r="D33" s="85"/>
      <c r="E33" s="40">
        <v>1500</v>
      </c>
      <c r="F33" s="41">
        <v>60</v>
      </c>
      <c r="G33" s="92" t="s">
        <v>142</v>
      </c>
      <c r="H33" s="43">
        <v>793</v>
      </c>
      <c r="I33" s="44">
        <v>470</v>
      </c>
      <c r="J33" s="79" t="s">
        <v>143</v>
      </c>
      <c r="K33" s="82" t="s">
        <v>143</v>
      </c>
      <c r="L33" s="86" t="s">
        <v>144</v>
      </c>
      <c r="M33" s="90"/>
      <c r="N33" s="91"/>
    </row>
    <row r="34" spans="1:14" ht="36" customHeight="1" thickBot="1" x14ac:dyDescent="0.3">
      <c r="B34" s="125" t="s">
        <v>58</v>
      </c>
      <c r="C34" s="126"/>
      <c r="D34" s="126"/>
      <c r="E34" s="126"/>
      <c r="F34" s="126"/>
      <c r="G34" s="126"/>
      <c r="H34" s="127"/>
      <c r="I34" s="127"/>
      <c r="J34" s="127"/>
      <c r="K34" s="127"/>
      <c r="L34" s="95" t="s">
        <v>23</v>
      </c>
      <c r="M34" s="96">
        <f>SUM(M6:M30)</f>
        <v>0</v>
      </c>
      <c r="N34" s="97">
        <f>SUM(N6:N30)</f>
        <v>0</v>
      </c>
    </row>
    <row r="35" spans="1:14" ht="50.25" customHeight="1" thickBot="1" x14ac:dyDescent="0.3">
      <c r="B35" s="122" t="s">
        <v>9</v>
      </c>
      <c r="C35" s="123"/>
      <c r="D35" s="123"/>
      <c r="E35" s="123"/>
      <c r="F35" s="123"/>
      <c r="G35" s="123"/>
      <c r="H35" s="123"/>
      <c r="I35" s="123"/>
      <c r="J35" s="123"/>
      <c r="K35" s="123"/>
      <c r="L35" s="123"/>
      <c r="M35" s="123"/>
      <c r="N35" s="124"/>
    </row>
    <row r="37" spans="1:14" x14ac:dyDescent="0.25">
      <c r="F37" s="76"/>
      <c r="G37" s="77"/>
      <c r="L37"/>
    </row>
  </sheetData>
  <sheetProtection algorithmName="SHA-512" hashValue="ooTbZAW61OFzkufgChT4tR4sg9Tncxo49vx7MK8npkMipBNKhOBJssiWKLdfaJicQdoxYN0zwJIYMyktLO9iZg==" saltValue="krWWSAD2YjZnDWEXvupceQ==" spinCount="100000" sheet="1" objects="1" scenarios="1"/>
  <mergeCells count="17">
    <mergeCell ref="B35:N35"/>
    <mergeCell ref="B34:K34"/>
    <mergeCell ref="A1:A2"/>
    <mergeCell ref="M3:M4"/>
    <mergeCell ref="N3:N4"/>
    <mergeCell ref="A3:A4"/>
    <mergeCell ref="B3:B4"/>
    <mergeCell ref="C3:C4"/>
    <mergeCell ref="D3:D4"/>
    <mergeCell ref="E3:E4"/>
    <mergeCell ref="F3:F4"/>
    <mergeCell ref="G3:G4"/>
    <mergeCell ref="H3:L3"/>
    <mergeCell ref="M1:N1"/>
    <mergeCell ref="D1:L1"/>
    <mergeCell ref="B1:C2"/>
    <mergeCell ref="D2:L2"/>
  </mergeCells>
  <hyperlinks>
    <hyperlink ref="N2" r:id="rId1" xr:uid="{00000000-0004-0000-0000-000000000000}"/>
    <hyperlink ref="M2" r:id="rId2" xr:uid="{00000000-0004-0000-0000-000001000000}"/>
  </hyperlinks>
  <pageMargins left="0" right="0" top="0" bottom="0" header="0" footer="0"/>
  <pageSetup paperSize="9" scale="54" fitToHeight="0" orientation="portrait" r:id="rId3"/>
  <rowBreaks count="1" manualBreakCount="1">
    <brk id="17" min="1" max="13" man="1"/>
  </rowBreaks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R28"/>
  <sheetViews>
    <sheetView workbookViewId="0">
      <pane xSplit="4" topLeftCell="E1" activePane="topRight" state="frozen"/>
      <selection pane="topRight" activeCell="N11" sqref="N11"/>
    </sheetView>
  </sheetViews>
  <sheetFormatPr defaultColWidth="11.42578125" defaultRowHeight="15" x14ac:dyDescent="0.25"/>
  <cols>
    <col min="2" max="2" width="10" bestFit="1" customWidth="1"/>
    <col min="3" max="3" width="9.140625" bestFit="1" customWidth="1"/>
    <col min="5" max="5" width="21.42578125" bestFit="1" customWidth="1"/>
    <col min="6" max="6" width="14.28515625" bestFit="1" customWidth="1"/>
    <col min="7" max="7" width="2.42578125" customWidth="1"/>
    <col min="8" max="8" width="8.140625" bestFit="1" customWidth="1"/>
    <col min="9" max="9" width="2.42578125" customWidth="1"/>
    <col min="10" max="10" width="3.42578125" bestFit="1" customWidth="1"/>
    <col min="11" max="11" width="9.85546875" bestFit="1" customWidth="1"/>
    <col min="12" max="13" width="10.28515625" bestFit="1" customWidth="1"/>
    <col min="14" max="14" width="11.28515625" bestFit="1" customWidth="1"/>
    <col min="15" max="15" width="13.140625" bestFit="1" customWidth="1"/>
    <col min="18" max="18" width="9.85546875" bestFit="1" customWidth="1"/>
  </cols>
  <sheetData>
    <row r="1" spans="1:18" x14ac:dyDescent="0.25">
      <c r="A1" s="11" t="s">
        <v>59</v>
      </c>
      <c r="B1" s="11" t="s">
        <v>60</v>
      </c>
      <c r="C1" s="5" t="s">
        <v>61</v>
      </c>
      <c r="D1" s="6" t="s">
        <v>62</v>
      </c>
      <c r="E1" s="5" t="s">
        <v>63</v>
      </c>
      <c r="F1" s="5" t="s">
        <v>64</v>
      </c>
      <c r="J1" s="128" t="s">
        <v>68</v>
      </c>
      <c r="K1" s="5" t="s">
        <v>25</v>
      </c>
      <c r="L1" s="5" t="s">
        <v>26</v>
      </c>
      <c r="M1" s="5" t="s">
        <v>27</v>
      </c>
      <c r="N1" s="5" t="s">
        <v>28</v>
      </c>
      <c r="O1" s="5" t="s">
        <v>24</v>
      </c>
      <c r="Q1" s="5" t="s">
        <v>57</v>
      </c>
      <c r="R1" s="5" t="s">
        <v>69</v>
      </c>
    </row>
    <row r="2" spans="1:18" x14ac:dyDescent="0.25">
      <c r="A2" s="12" t="s">
        <v>71</v>
      </c>
      <c r="B2" s="13">
        <v>34.65</v>
      </c>
      <c r="C2" s="3">
        <f>B2*Настройки!$B$1</f>
        <v>467.77499999999998</v>
      </c>
      <c r="D2" s="4">
        <v>1.65</v>
      </c>
      <c r="E2" s="3">
        <f>C2*D2</f>
        <v>771.8287499999999</v>
      </c>
      <c r="F2" s="3">
        <f>ROUND(E2,0)</f>
        <v>772</v>
      </c>
      <c r="J2" s="128"/>
      <c r="K2" s="3">
        <f>ROUND(L2*K$28,0)</f>
        <v>903</v>
      </c>
      <c r="L2" s="3">
        <f t="shared" ref="L2:M2" si="0">ROUND(M2*L$28,0)</f>
        <v>844</v>
      </c>
      <c r="M2" s="3">
        <f t="shared" si="0"/>
        <v>819</v>
      </c>
      <c r="N2" s="3">
        <f>ROUND(O2*N$28,0)</f>
        <v>795</v>
      </c>
      <c r="O2" s="3">
        <f>F2</f>
        <v>772</v>
      </c>
      <c r="Q2" s="3">
        <f>'Прайс-лист'!M6</f>
        <v>0</v>
      </c>
      <c r="R2" s="7">
        <f t="shared" ref="R2:R26" si="1">IF($Q$27&lt;$H$7,K2*Q2,(IF($Q$27&lt;=$H$8,L2*Q2,(IF($Q$27&lt;=$H$9,M2*Q2,(IF($Q$27&lt;=$H$10,N2*Q2,O2*Q2)))))))</f>
        <v>0</v>
      </c>
    </row>
    <row r="3" spans="1:18" x14ac:dyDescent="0.25">
      <c r="A3" s="12" t="s">
        <v>72</v>
      </c>
      <c r="B3" s="13">
        <v>35.14</v>
      </c>
      <c r="C3" s="3">
        <f>B3*Настройки!$B$1</f>
        <v>474.39</v>
      </c>
      <c r="D3" s="4">
        <v>1.65</v>
      </c>
      <c r="E3" s="3">
        <f t="shared" ref="E3:E26" si="2">C3*D3</f>
        <v>782.74349999999993</v>
      </c>
      <c r="F3" s="3">
        <f t="shared" ref="F3:F26" si="3">ROUND(E3,0)</f>
        <v>783</v>
      </c>
      <c r="J3" s="128"/>
      <c r="K3" s="3">
        <f t="shared" ref="K3:N3" si="4">ROUND(L3*K$28,0)</f>
        <v>915</v>
      </c>
      <c r="L3" s="3">
        <f t="shared" si="4"/>
        <v>855</v>
      </c>
      <c r="M3" s="3">
        <f t="shared" si="4"/>
        <v>830</v>
      </c>
      <c r="N3" s="3">
        <f t="shared" si="4"/>
        <v>806</v>
      </c>
      <c r="O3" s="3">
        <f t="shared" ref="O3:O26" si="5">F3</f>
        <v>783</v>
      </c>
      <c r="Q3" s="3">
        <f>'Прайс-лист'!M7</f>
        <v>0</v>
      </c>
      <c r="R3" s="7">
        <f t="shared" si="1"/>
        <v>0</v>
      </c>
    </row>
    <row r="4" spans="1:18" x14ac:dyDescent="0.25">
      <c r="A4" s="14" t="s">
        <v>73</v>
      </c>
      <c r="B4" s="13">
        <v>43.26</v>
      </c>
      <c r="C4" s="3">
        <f>B4*Настройки!$B$1</f>
        <v>584.01</v>
      </c>
      <c r="D4" s="4">
        <v>1.65</v>
      </c>
      <c r="E4" s="3">
        <f t="shared" si="2"/>
        <v>963.61649999999997</v>
      </c>
      <c r="F4" s="3">
        <f t="shared" si="3"/>
        <v>964</v>
      </c>
      <c r="J4" s="128"/>
      <c r="K4" s="3">
        <f t="shared" ref="K4:N4" si="6">ROUND(L4*K$28,0)</f>
        <v>1128</v>
      </c>
      <c r="L4" s="3">
        <f t="shared" si="6"/>
        <v>1054</v>
      </c>
      <c r="M4" s="3">
        <f t="shared" si="6"/>
        <v>1023</v>
      </c>
      <c r="N4" s="3">
        <f t="shared" si="6"/>
        <v>993</v>
      </c>
      <c r="O4" s="3">
        <f t="shared" si="5"/>
        <v>964</v>
      </c>
      <c r="Q4" s="3">
        <f>'Прайс-лист'!M8</f>
        <v>0</v>
      </c>
      <c r="R4" s="7">
        <f t="shared" si="1"/>
        <v>0</v>
      </c>
    </row>
    <row r="5" spans="1:18" x14ac:dyDescent="0.25">
      <c r="A5" s="14" t="s">
        <v>74</v>
      </c>
      <c r="B5" s="13">
        <v>35.28</v>
      </c>
      <c r="C5" s="3">
        <f>B5*Настройки!$B$1</f>
        <v>476.28000000000003</v>
      </c>
      <c r="D5" s="4">
        <v>1.65</v>
      </c>
      <c r="E5" s="3">
        <f t="shared" si="2"/>
        <v>785.86199999999997</v>
      </c>
      <c r="F5" s="3">
        <f t="shared" si="3"/>
        <v>786</v>
      </c>
      <c r="J5" s="128"/>
      <c r="K5" s="3">
        <f t="shared" ref="K5:N5" si="7">ROUND(L5*K$28,0)</f>
        <v>919</v>
      </c>
      <c r="L5" s="3">
        <f t="shared" si="7"/>
        <v>859</v>
      </c>
      <c r="M5" s="3">
        <f t="shared" si="7"/>
        <v>834</v>
      </c>
      <c r="N5" s="3">
        <f t="shared" si="7"/>
        <v>810</v>
      </c>
      <c r="O5" s="3">
        <f t="shared" si="5"/>
        <v>786</v>
      </c>
      <c r="Q5" s="3">
        <f>'Прайс-лист'!M9</f>
        <v>0</v>
      </c>
      <c r="R5" s="7">
        <f t="shared" si="1"/>
        <v>0</v>
      </c>
    </row>
    <row r="6" spans="1:18" x14ac:dyDescent="0.25">
      <c r="A6" s="14" t="s">
        <v>75</v>
      </c>
      <c r="B6" s="13">
        <v>35.28</v>
      </c>
      <c r="C6" s="3">
        <f>B6*Настройки!$B$1</f>
        <v>476.28000000000003</v>
      </c>
      <c r="D6" s="4">
        <v>1.65</v>
      </c>
      <c r="E6" s="3">
        <f t="shared" si="2"/>
        <v>785.86199999999997</v>
      </c>
      <c r="F6" s="3">
        <f t="shared" si="3"/>
        <v>786</v>
      </c>
      <c r="H6" s="17" t="s">
        <v>110</v>
      </c>
      <c r="J6" s="128"/>
      <c r="K6" s="3">
        <f t="shared" ref="K6:N6" si="8">ROUND(L6*K$28,0)</f>
        <v>919</v>
      </c>
      <c r="L6" s="3">
        <f t="shared" si="8"/>
        <v>859</v>
      </c>
      <c r="M6" s="3">
        <f t="shared" si="8"/>
        <v>834</v>
      </c>
      <c r="N6" s="3">
        <f t="shared" si="8"/>
        <v>810</v>
      </c>
      <c r="O6" s="3">
        <f t="shared" si="5"/>
        <v>786</v>
      </c>
      <c r="Q6" s="3">
        <f>'Прайс-лист'!M10</f>
        <v>0</v>
      </c>
      <c r="R6" s="7">
        <f t="shared" si="1"/>
        <v>0</v>
      </c>
    </row>
    <row r="7" spans="1:18" x14ac:dyDescent="0.25">
      <c r="A7" s="14" t="s">
        <v>76</v>
      </c>
      <c r="B7" s="13">
        <v>36.54</v>
      </c>
      <c r="C7" s="3">
        <f>B7*Настройки!$B$1</f>
        <v>493.28999999999996</v>
      </c>
      <c r="D7" s="4">
        <v>1.65</v>
      </c>
      <c r="E7" s="3">
        <f t="shared" si="2"/>
        <v>813.92849999999987</v>
      </c>
      <c r="F7" s="3">
        <f t="shared" si="3"/>
        <v>814</v>
      </c>
      <c r="H7" s="3">
        <v>100</v>
      </c>
      <c r="J7" s="128"/>
      <c r="K7" s="3">
        <f t="shared" ref="K7:N7" si="9">ROUND(L7*K$28,0)</f>
        <v>951</v>
      </c>
      <c r="L7" s="3">
        <f t="shared" si="9"/>
        <v>889</v>
      </c>
      <c r="M7" s="3">
        <f t="shared" si="9"/>
        <v>863</v>
      </c>
      <c r="N7" s="3">
        <f t="shared" si="9"/>
        <v>838</v>
      </c>
      <c r="O7" s="3">
        <f t="shared" si="5"/>
        <v>814</v>
      </c>
      <c r="Q7" s="3">
        <f>'Прайс-лист'!M11</f>
        <v>0</v>
      </c>
      <c r="R7" s="7">
        <f t="shared" si="1"/>
        <v>0</v>
      </c>
    </row>
    <row r="8" spans="1:18" x14ac:dyDescent="0.25">
      <c r="A8" s="14" t="s">
        <v>77</v>
      </c>
      <c r="B8" s="13">
        <v>43.26</v>
      </c>
      <c r="C8" s="3">
        <f>B8*Настройки!$B$1</f>
        <v>584.01</v>
      </c>
      <c r="D8" s="4">
        <v>1.65</v>
      </c>
      <c r="E8" s="3">
        <f t="shared" si="2"/>
        <v>963.61649999999997</v>
      </c>
      <c r="F8" s="3">
        <f t="shared" si="3"/>
        <v>964</v>
      </c>
      <c r="H8" s="3">
        <v>300</v>
      </c>
      <c r="J8" s="128"/>
      <c r="K8" s="3">
        <f t="shared" ref="K8:N8" si="10">ROUND(L8*K$28,0)</f>
        <v>1128</v>
      </c>
      <c r="L8" s="3">
        <f t="shared" si="10"/>
        <v>1054</v>
      </c>
      <c r="M8" s="3">
        <f t="shared" si="10"/>
        <v>1023</v>
      </c>
      <c r="N8" s="3">
        <f t="shared" si="10"/>
        <v>993</v>
      </c>
      <c r="O8" s="3">
        <f t="shared" si="5"/>
        <v>964</v>
      </c>
      <c r="Q8" s="3">
        <f>'Прайс-лист'!M12</f>
        <v>0</v>
      </c>
      <c r="R8" s="7">
        <f t="shared" si="1"/>
        <v>0</v>
      </c>
    </row>
    <row r="9" spans="1:18" x14ac:dyDescent="0.25">
      <c r="A9" s="14" t="s">
        <v>78</v>
      </c>
      <c r="B9" s="13">
        <v>40.18</v>
      </c>
      <c r="C9" s="3">
        <f>B9*Настройки!$B$1</f>
        <v>542.42999999999995</v>
      </c>
      <c r="D9" s="4">
        <v>1.65</v>
      </c>
      <c r="E9" s="3">
        <f t="shared" si="2"/>
        <v>895.00949999999989</v>
      </c>
      <c r="F9" s="3">
        <f t="shared" si="3"/>
        <v>895</v>
      </c>
      <c r="H9" s="3">
        <v>700</v>
      </c>
      <c r="J9" s="128"/>
      <c r="K9" s="3">
        <f t="shared" ref="K9:N9" si="11">ROUND(L9*K$28,0)</f>
        <v>1048</v>
      </c>
      <c r="L9" s="3">
        <f t="shared" si="11"/>
        <v>979</v>
      </c>
      <c r="M9" s="3">
        <f t="shared" si="11"/>
        <v>950</v>
      </c>
      <c r="N9" s="3">
        <f t="shared" si="11"/>
        <v>922</v>
      </c>
      <c r="O9" s="3">
        <f t="shared" si="5"/>
        <v>895</v>
      </c>
      <c r="Q9" s="3">
        <f>'Прайс-лист'!M13</f>
        <v>0</v>
      </c>
      <c r="R9" s="7">
        <f t="shared" si="1"/>
        <v>0</v>
      </c>
    </row>
    <row r="10" spans="1:18" x14ac:dyDescent="0.25">
      <c r="A10" s="14" t="s">
        <v>79</v>
      </c>
      <c r="B10" s="13">
        <v>42.28</v>
      </c>
      <c r="C10" s="3">
        <f>B10*Настройки!$B$1</f>
        <v>570.78</v>
      </c>
      <c r="D10" s="4">
        <v>1.65</v>
      </c>
      <c r="E10" s="3">
        <f t="shared" si="2"/>
        <v>941.78699999999992</v>
      </c>
      <c r="F10" s="3">
        <f t="shared" si="3"/>
        <v>942</v>
      </c>
      <c r="H10" s="3">
        <v>1000</v>
      </c>
      <c r="J10" s="128"/>
      <c r="K10" s="3">
        <f t="shared" ref="K10:N10" si="12">ROUND(L10*K$28,0)</f>
        <v>1101</v>
      </c>
      <c r="L10" s="3">
        <f t="shared" si="12"/>
        <v>1029</v>
      </c>
      <c r="M10" s="3">
        <f t="shared" si="12"/>
        <v>999</v>
      </c>
      <c r="N10" s="3">
        <f t="shared" si="12"/>
        <v>970</v>
      </c>
      <c r="O10" s="3">
        <f t="shared" si="5"/>
        <v>942</v>
      </c>
      <c r="Q10" s="3">
        <f>'Прайс-лист'!M14</f>
        <v>0</v>
      </c>
      <c r="R10" s="7">
        <f t="shared" si="1"/>
        <v>0</v>
      </c>
    </row>
    <row r="11" spans="1:18" x14ac:dyDescent="0.25">
      <c r="A11" s="14" t="s">
        <v>80</v>
      </c>
      <c r="B11" s="13">
        <v>44.24</v>
      </c>
      <c r="C11" s="3">
        <f>B11*Настройки!$B$1</f>
        <v>597.24</v>
      </c>
      <c r="D11" s="4">
        <v>1.65</v>
      </c>
      <c r="E11" s="3">
        <f t="shared" si="2"/>
        <v>985.44599999999991</v>
      </c>
      <c r="F11" s="3">
        <f t="shared" si="3"/>
        <v>985</v>
      </c>
      <c r="J11" s="128"/>
      <c r="K11" s="3">
        <f t="shared" ref="K11:N11" si="13">ROUND(L11*K$28,0)</f>
        <v>1151</v>
      </c>
      <c r="L11" s="3">
        <f t="shared" si="13"/>
        <v>1076</v>
      </c>
      <c r="M11" s="3">
        <f t="shared" si="13"/>
        <v>1045</v>
      </c>
      <c r="N11" s="3">
        <f t="shared" si="13"/>
        <v>1015</v>
      </c>
      <c r="O11" s="3">
        <f t="shared" si="5"/>
        <v>985</v>
      </c>
      <c r="Q11" s="3">
        <f>'Прайс-лист'!M15</f>
        <v>0</v>
      </c>
      <c r="R11" s="7">
        <f t="shared" si="1"/>
        <v>0</v>
      </c>
    </row>
    <row r="12" spans="1:18" x14ac:dyDescent="0.25">
      <c r="A12" s="14" t="s">
        <v>81</v>
      </c>
      <c r="B12" s="13">
        <v>35.405999999999999</v>
      </c>
      <c r="C12" s="3">
        <f>B12*Настройки!$B$1</f>
        <v>477.98099999999999</v>
      </c>
      <c r="D12" s="4">
        <v>1.65</v>
      </c>
      <c r="E12" s="3">
        <f t="shared" si="2"/>
        <v>788.66864999999996</v>
      </c>
      <c r="F12" s="3">
        <f t="shared" si="3"/>
        <v>789</v>
      </c>
      <c r="J12" s="128"/>
      <c r="K12" s="3">
        <f t="shared" ref="K12:N12" si="14">ROUND(L12*K$28,0)</f>
        <v>922</v>
      </c>
      <c r="L12" s="3">
        <f t="shared" si="14"/>
        <v>862</v>
      </c>
      <c r="M12" s="3">
        <f t="shared" si="14"/>
        <v>837</v>
      </c>
      <c r="N12" s="3">
        <f t="shared" si="14"/>
        <v>813</v>
      </c>
      <c r="O12" s="3">
        <f t="shared" si="5"/>
        <v>789</v>
      </c>
      <c r="Q12" s="3">
        <f>'Прайс-лист'!M16</f>
        <v>0</v>
      </c>
      <c r="R12" s="7">
        <f t="shared" si="1"/>
        <v>0</v>
      </c>
    </row>
    <row r="13" spans="1:18" x14ac:dyDescent="0.25">
      <c r="A13" s="14" t="s">
        <v>82</v>
      </c>
      <c r="B13" s="13">
        <v>29.4</v>
      </c>
      <c r="C13" s="3">
        <f>B13*Настройки!$B$1</f>
        <v>396.9</v>
      </c>
      <c r="D13" s="4">
        <v>1.65</v>
      </c>
      <c r="E13" s="3">
        <f t="shared" si="2"/>
        <v>654.88499999999988</v>
      </c>
      <c r="F13" s="3">
        <f t="shared" si="3"/>
        <v>655</v>
      </c>
      <c r="J13" s="128"/>
      <c r="K13" s="3">
        <f t="shared" ref="K13:N13" si="15">ROUND(L13*K$28,0)</f>
        <v>766</v>
      </c>
      <c r="L13" s="3">
        <f t="shared" si="15"/>
        <v>716</v>
      </c>
      <c r="M13" s="3">
        <f t="shared" si="15"/>
        <v>695</v>
      </c>
      <c r="N13" s="3">
        <f t="shared" si="15"/>
        <v>675</v>
      </c>
      <c r="O13" s="3">
        <f t="shared" si="5"/>
        <v>655</v>
      </c>
      <c r="Q13" s="3">
        <f>'Прайс-лист'!M17</f>
        <v>0</v>
      </c>
      <c r="R13" s="7">
        <f t="shared" si="1"/>
        <v>0</v>
      </c>
    </row>
    <row r="14" spans="1:18" x14ac:dyDescent="0.25">
      <c r="A14" s="14" t="s">
        <v>83</v>
      </c>
      <c r="B14" s="13">
        <v>29.4</v>
      </c>
      <c r="C14" s="3">
        <f>B14*Настройки!$B$1</f>
        <v>396.9</v>
      </c>
      <c r="D14" s="4">
        <v>1.65</v>
      </c>
      <c r="E14" s="3">
        <f t="shared" si="2"/>
        <v>654.88499999999988</v>
      </c>
      <c r="F14" s="3">
        <f t="shared" si="3"/>
        <v>655</v>
      </c>
      <c r="J14" s="128"/>
      <c r="K14" s="3">
        <f t="shared" ref="K14:N14" si="16">ROUND(L14*K$28,0)</f>
        <v>766</v>
      </c>
      <c r="L14" s="3">
        <f t="shared" si="16"/>
        <v>716</v>
      </c>
      <c r="M14" s="3">
        <f t="shared" si="16"/>
        <v>695</v>
      </c>
      <c r="N14" s="3">
        <f t="shared" si="16"/>
        <v>675</v>
      </c>
      <c r="O14" s="3">
        <f t="shared" si="5"/>
        <v>655</v>
      </c>
      <c r="Q14" s="3">
        <f>'Прайс-лист'!M18</f>
        <v>0</v>
      </c>
      <c r="R14" s="7">
        <f t="shared" si="1"/>
        <v>0</v>
      </c>
    </row>
    <row r="15" spans="1:18" x14ac:dyDescent="0.25">
      <c r="A15" s="14" t="s">
        <v>84</v>
      </c>
      <c r="B15" s="13">
        <v>31.22</v>
      </c>
      <c r="C15" s="3">
        <f>B15*Настройки!$B$1</f>
        <v>421.46999999999997</v>
      </c>
      <c r="D15" s="4">
        <v>1.65</v>
      </c>
      <c r="E15" s="3">
        <f t="shared" si="2"/>
        <v>695.42549999999994</v>
      </c>
      <c r="F15" s="3">
        <f t="shared" si="3"/>
        <v>695</v>
      </c>
      <c r="J15" s="128"/>
      <c r="K15" s="3">
        <f t="shared" ref="K15:N15" si="17">ROUND(L15*K$28,0)</f>
        <v>812</v>
      </c>
      <c r="L15" s="3">
        <f t="shared" si="17"/>
        <v>759</v>
      </c>
      <c r="M15" s="3">
        <f t="shared" si="17"/>
        <v>737</v>
      </c>
      <c r="N15" s="3">
        <f t="shared" si="17"/>
        <v>716</v>
      </c>
      <c r="O15" s="3">
        <f t="shared" si="5"/>
        <v>695</v>
      </c>
      <c r="Q15" s="3">
        <f>'Прайс-лист'!M19</f>
        <v>0</v>
      </c>
      <c r="R15" s="7">
        <f t="shared" si="1"/>
        <v>0</v>
      </c>
    </row>
    <row r="16" spans="1:18" x14ac:dyDescent="0.25">
      <c r="A16" s="14" t="s">
        <v>85</v>
      </c>
      <c r="B16" s="13">
        <v>30.1</v>
      </c>
      <c r="C16" s="3">
        <f>B16*Настройки!$B$1</f>
        <v>406.35</v>
      </c>
      <c r="D16" s="4">
        <v>1.65</v>
      </c>
      <c r="E16" s="3">
        <f t="shared" si="2"/>
        <v>670.47749999999996</v>
      </c>
      <c r="F16" s="3">
        <f t="shared" si="3"/>
        <v>670</v>
      </c>
      <c r="J16" s="128"/>
      <c r="K16" s="3">
        <f t="shared" ref="K16:N16" si="18">ROUND(L16*K$28,0)</f>
        <v>783</v>
      </c>
      <c r="L16" s="3">
        <f t="shared" si="18"/>
        <v>732</v>
      </c>
      <c r="M16" s="3">
        <f t="shared" si="18"/>
        <v>711</v>
      </c>
      <c r="N16" s="3">
        <f t="shared" si="18"/>
        <v>690</v>
      </c>
      <c r="O16" s="3">
        <f t="shared" si="5"/>
        <v>670</v>
      </c>
      <c r="Q16" s="3">
        <f>'Прайс-лист'!M20</f>
        <v>0</v>
      </c>
      <c r="R16" s="7">
        <f t="shared" si="1"/>
        <v>0</v>
      </c>
    </row>
    <row r="17" spans="1:18" x14ac:dyDescent="0.25">
      <c r="A17" s="14" t="s">
        <v>86</v>
      </c>
      <c r="B17" s="13">
        <v>34.72</v>
      </c>
      <c r="C17" s="3">
        <f>B17*Настройки!$B$1</f>
        <v>468.71999999999997</v>
      </c>
      <c r="D17" s="4">
        <v>1.65</v>
      </c>
      <c r="E17" s="3">
        <f t="shared" si="2"/>
        <v>773.38799999999992</v>
      </c>
      <c r="F17" s="3">
        <f t="shared" si="3"/>
        <v>773</v>
      </c>
      <c r="J17" s="128"/>
      <c r="K17" s="3">
        <f t="shared" ref="K17:N17" si="19">ROUND(L17*K$28,0)</f>
        <v>904</v>
      </c>
      <c r="L17" s="3">
        <f t="shared" si="19"/>
        <v>845</v>
      </c>
      <c r="M17" s="3">
        <f t="shared" si="19"/>
        <v>820</v>
      </c>
      <c r="N17" s="3">
        <f t="shared" si="19"/>
        <v>796</v>
      </c>
      <c r="O17" s="3">
        <f t="shared" si="5"/>
        <v>773</v>
      </c>
      <c r="Q17" s="3">
        <f>'Прайс-лист'!M21</f>
        <v>0</v>
      </c>
      <c r="R17" s="7">
        <f t="shared" si="1"/>
        <v>0</v>
      </c>
    </row>
    <row r="18" spans="1:18" x14ac:dyDescent="0.25">
      <c r="A18" s="14" t="s">
        <v>87</v>
      </c>
      <c r="B18" s="13">
        <v>34.72</v>
      </c>
      <c r="C18" s="3">
        <f>B18*Настройки!$B$1</f>
        <v>468.71999999999997</v>
      </c>
      <c r="D18" s="4">
        <v>1.65</v>
      </c>
      <c r="E18" s="3">
        <f t="shared" si="2"/>
        <v>773.38799999999992</v>
      </c>
      <c r="F18" s="3">
        <f t="shared" si="3"/>
        <v>773</v>
      </c>
      <c r="J18" s="128"/>
      <c r="K18" s="3">
        <f t="shared" ref="K18:N18" si="20">ROUND(L18*K$28,0)</f>
        <v>904</v>
      </c>
      <c r="L18" s="3">
        <f t="shared" si="20"/>
        <v>845</v>
      </c>
      <c r="M18" s="3">
        <f t="shared" si="20"/>
        <v>820</v>
      </c>
      <c r="N18" s="3">
        <f t="shared" si="20"/>
        <v>796</v>
      </c>
      <c r="O18" s="3">
        <f t="shared" si="5"/>
        <v>773</v>
      </c>
      <c r="Q18" s="3">
        <f>'Прайс-лист'!M22</f>
        <v>0</v>
      </c>
      <c r="R18" s="7">
        <f t="shared" si="1"/>
        <v>0</v>
      </c>
    </row>
    <row r="19" spans="1:18" x14ac:dyDescent="0.25">
      <c r="A19" s="14" t="s">
        <v>88</v>
      </c>
      <c r="B19" s="13">
        <v>41.72</v>
      </c>
      <c r="C19" s="3">
        <f>B19*Настройки!$B$1</f>
        <v>563.22</v>
      </c>
      <c r="D19" s="4">
        <v>1.65</v>
      </c>
      <c r="E19" s="3">
        <f t="shared" si="2"/>
        <v>929.31299999999999</v>
      </c>
      <c r="F19" s="3">
        <f t="shared" si="3"/>
        <v>929</v>
      </c>
      <c r="J19" s="128"/>
      <c r="K19" s="3">
        <f t="shared" ref="K19:N19" si="21">ROUND(L19*K$28,0)</f>
        <v>1087</v>
      </c>
      <c r="L19" s="3">
        <f t="shared" si="21"/>
        <v>1016</v>
      </c>
      <c r="M19" s="3">
        <f t="shared" si="21"/>
        <v>986</v>
      </c>
      <c r="N19" s="3">
        <f t="shared" si="21"/>
        <v>957</v>
      </c>
      <c r="O19" s="3">
        <f t="shared" si="5"/>
        <v>929</v>
      </c>
      <c r="Q19" s="3">
        <f>'Прайс-лист'!M23</f>
        <v>0</v>
      </c>
      <c r="R19" s="7">
        <f t="shared" si="1"/>
        <v>0</v>
      </c>
    </row>
    <row r="20" spans="1:18" x14ac:dyDescent="0.25">
      <c r="A20" s="14" t="s">
        <v>89</v>
      </c>
      <c r="B20" s="13">
        <v>34.090000000000003</v>
      </c>
      <c r="C20" s="3">
        <f>B20*Настройки!$B$1</f>
        <v>460.21500000000003</v>
      </c>
      <c r="D20" s="4">
        <v>1.65</v>
      </c>
      <c r="E20" s="3">
        <f t="shared" si="2"/>
        <v>759.35474999999997</v>
      </c>
      <c r="F20" s="3">
        <f t="shared" si="3"/>
        <v>759</v>
      </c>
      <c r="J20" s="128"/>
      <c r="K20" s="3">
        <f t="shared" ref="K20:N20" si="22">ROUND(L20*K$28,0)</f>
        <v>887</v>
      </c>
      <c r="L20" s="3">
        <f t="shared" si="22"/>
        <v>829</v>
      </c>
      <c r="M20" s="3">
        <f t="shared" si="22"/>
        <v>805</v>
      </c>
      <c r="N20" s="3">
        <f t="shared" si="22"/>
        <v>782</v>
      </c>
      <c r="O20" s="3">
        <f t="shared" si="5"/>
        <v>759</v>
      </c>
      <c r="Q20" s="3">
        <f>'Прайс-лист'!M24</f>
        <v>0</v>
      </c>
      <c r="R20" s="7">
        <f t="shared" si="1"/>
        <v>0</v>
      </c>
    </row>
    <row r="21" spans="1:18" x14ac:dyDescent="0.25">
      <c r="A21" s="15" t="s">
        <v>90</v>
      </c>
      <c r="B21" s="13">
        <v>35.616</v>
      </c>
      <c r="C21" s="3">
        <f>B21*Настройки!$B$1</f>
        <v>480.81599999999997</v>
      </c>
      <c r="D21" s="4">
        <v>1.65</v>
      </c>
      <c r="E21" s="3">
        <f t="shared" si="2"/>
        <v>793.3463999999999</v>
      </c>
      <c r="F21" s="3">
        <f t="shared" si="3"/>
        <v>793</v>
      </c>
      <c r="J21" s="128"/>
      <c r="K21" s="3">
        <f t="shared" ref="K21:N21" si="23">ROUND(L21*K$28,0)</f>
        <v>928</v>
      </c>
      <c r="L21" s="3">
        <f t="shared" si="23"/>
        <v>867</v>
      </c>
      <c r="M21" s="3">
        <f t="shared" si="23"/>
        <v>842</v>
      </c>
      <c r="N21" s="3">
        <f t="shared" si="23"/>
        <v>817</v>
      </c>
      <c r="O21" s="3">
        <f t="shared" si="5"/>
        <v>793</v>
      </c>
      <c r="Q21" s="3">
        <f>'Прайс-лист'!M25</f>
        <v>0</v>
      </c>
      <c r="R21" s="7">
        <f t="shared" si="1"/>
        <v>0</v>
      </c>
    </row>
    <row r="22" spans="1:18" x14ac:dyDescent="0.25">
      <c r="A22" s="14" t="s">
        <v>91</v>
      </c>
      <c r="B22" s="13">
        <v>25.48</v>
      </c>
      <c r="C22" s="3">
        <f>B22*Настройки!$B$1</f>
        <v>343.98</v>
      </c>
      <c r="D22" s="4">
        <v>1.65</v>
      </c>
      <c r="E22" s="3">
        <f t="shared" si="2"/>
        <v>567.56700000000001</v>
      </c>
      <c r="F22" s="3">
        <f t="shared" si="3"/>
        <v>568</v>
      </c>
      <c r="J22" s="128"/>
      <c r="K22" s="3">
        <f t="shared" ref="K22:N22" si="24">ROUND(L22*K$28,0)</f>
        <v>664</v>
      </c>
      <c r="L22" s="3">
        <f t="shared" si="24"/>
        <v>621</v>
      </c>
      <c r="M22" s="3">
        <f t="shared" si="24"/>
        <v>603</v>
      </c>
      <c r="N22" s="3">
        <f t="shared" si="24"/>
        <v>585</v>
      </c>
      <c r="O22" s="3">
        <f t="shared" si="5"/>
        <v>568</v>
      </c>
      <c r="Q22" s="3">
        <f>'Прайс-лист'!M26</f>
        <v>0</v>
      </c>
      <c r="R22" s="7">
        <f t="shared" si="1"/>
        <v>0</v>
      </c>
    </row>
    <row r="23" spans="1:18" x14ac:dyDescent="0.25">
      <c r="A23" s="14" t="s">
        <v>92</v>
      </c>
      <c r="B23" s="13">
        <v>27.58</v>
      </c>
      <c r="C23" s="3">
        <f>B23*Настройки!$B$1</f>
        <v>372.33</v>
      </c>
      <c r="D23" s="4">
        <v>1.65</v>
      </c>
      <c r="E23" s="3">
        <f t="shared" si="2"/>
        <v>614.34449999999993</v>
      </c>
      <c r="F23" s="3">
        <f t="shared" si="3"/>
        <v>614</v>
      </c>
      <c r="J23" s="128"/>
      <c r="K23" s="3">
        <f t="shared" ref="K23:N23" si="25">ROUND(L23*K$28,0)</f>
        <v>718</v>
      </c>
      <c r="L23" s="3">
        <f t="shared" si="25"/>
        <v>671</v>
      </c>
      <c r="M23" s="3">
        <f t="shared" si="25"/>
        <v>651</v>
      </c>
      <c r="N23" s="3">
        <f t="shared" si="25"/>
        <v>632</v>
      </c>
      <c r="O23" s="3">
        <f t="shared" si="5"/>
        <v>614</v>
      </c>
      <c r="Q23" s="3">
        <f>'Прайс-лист'!M27</f>
        <v>0</v>
      </c>
      <c r="R23" s="7">
        <f t="shared" si="1"/>
        <v>0</v>
      </c>
    </row>
    <row r="24" spans="1:18" x14ac:dyDescent="0.25">
      <c r="A24" s="14" t="s">
        <v>93</v>
      </c>
      <c r="B24" s="13">
        <v>27.3</v>
      </c>
      <c r="C24" s="3">
        <f>B24*Настройки!$B$1</f>
        <v>368.55</v>
      </c>
      <c r="D24" s="4">
        <v>1.65</v>
      </c>
      <c r="E24" s="3">
        <f t="shared" si="2"/>
        <v>608.10749999999996</v>
      </c>
      <c r="F24" s="3">
        <f t="shared" si="3"/>
        <v>608</v>
      </c>
      <c r="J24" s="128"/>
      <c r="K24" s="3">
        <f t="shared" ref="K24:N24" si="26">ROUND(L24*K$28,0)</f>
        <v>710</v>
      </c>
      <c r="L24" s="3">
        <f t="shared" si="26"/>
        <v>664</v>
      </c>
      <c r="M24" s="3">
        <f t="shared" si="26"/>
        <v>645</v>
      </c>
      <c r="N24" s="3">
        <f t="shared" si="26"/>
        <v>626</v>
      </c>
      <c r="O24" s="3">
        <f t="shared" si="5"/>
        <v>608</v>
      </c>
      <c r="Q24" s="3">
        <f>'Прайс-лист'!M28</f>
        <v>0</v>
      </c>
      <c r="R24" s="7">
        <f t="shared" si="1"/>
        <v>0</v>
      </c>
    </row>
    <row r="25" spans="1:18" x14ac:dyDescent="0.25">
      <c r="A25" s="14" t="s">
        <v>94</v>
      </c>
      <c r="B25" s="13">
        <v>30.8</v>
      </c>
      <c r="C25" s="3">
        <f>B25*Настройки!$B$1</f>
        <v>415.8</v>
      </c>
      <c r="D25" s="4">
        <v>1.65</v>
      </c>
      <c r="E25" s="3">
        <f t="shared" si="2"/>
        <v>686.06999999999994</v>
      </c>
      <c r="F25" s="3">
        <f t="shared" si="3"/>
        <v>686</v>
      </c>
      <c r="J25" s="128"/>
      <c r="K25" s="3">
        <f t="shared" ref="K25:N25" si="27">ROUND(L25*K$28,0)</f>
        <v>803</v>
      </c>
      <c r="L25" s="3">
        <f t="shared" si="27"/>
        <v>750</v>
      </c>
      <c r="M25" s="3">
        <f t="shared" si="27"/>
        <v>728</v>
      </c>
      <c r="N25" s="3">
        <f t="shared" si="27"/>
        <v>707</v>
      </c>
      <c r="O25" s="3">
        <f t="shared" si="5"/>
        <v>686</v>
      </c>
      <c r="Q25" s="3">
        <f>'Прайс-лист'!M29</f>
        <v>0</v>
      </c>
      <c r="R25" s="7">
        <f t="shared" si="1"/>
        <v>0</v>
      </c>
    </row>
    <row r="26" spans="1:18" x14ac:dyDescent="0.25">
      <c r="A26" s="16" t="s">
        <v>2</v>
      </c>
      <c r="B26" s="13">
        <v>38.85</v>
      </c>
      <c r="C26" s="3">
        <f>B26*Настройки!$B$1</f>
        <v>524.47500000000002</v>
      </c>
      <c r="D26" s="4">
        <v>1.65</v>
      </c>
      <c r="E26" s="3">
        <f t="shared" si="2"/>
        <v>865.38374999999996</v>
      </c>
      <c r="F26" s="3">
        <f t="shared" si="3"/>
        <v>865</v>
      </c>
      <c r="J26" s="128"/>
      <c r="K26" s="3">
        <f t="shared" ref="K26:N26" si="28">ROUND(L26*K$28,0)</f>
        <v>1012</v>
      </c>
      <c r="L26" s="3">
        <f t="shared" si="28"/>
        <v>946</v>
      </c>
      <c r="M26" s="3">
        <f t="shared" si="28"/>
        <v>918</v>
      </c>
      <c r="N26" s="3">
        <f t="shared" si="28"/>
        <v>891</v>
      </c>
      <c r="O26" s="3">
        <f t="shared" si="5"/>
        <v>865</v>
      </c>
      <c r="Q26" s="3">
        <f>'Прайс-лист'!M30</f>
        <v>0</v>
      </c>
      <c r="R26" s="7">
        <f t="shared" si="1"/>
        <v>0</v>
      </c>
    </row>
    <row r="27" spans="1:18" x14ac:dyDescent="0.25">
      <c r="Q27" s="8">
        <f>SUM(Q2:Q26)</f>
        <v>0</v>
      </c>
      <c r="R27" s="9">
        <f>SUM(R2:R26)</f>
        <v>0</v>
      </c>
    </row>
    <row r="28" spans="1:18" x14ac:dyDescent="0.25">
      <c r="J28" s="17" t="s">
        <v>111</v>
      </c>
      <c r="K28" s="4">
        <v>1.07</v>
      </c>
      <c r="L28" s="4">
        <v>1.03</v>
      </c>
      <c r="M28" s="4">
        <v>1.03</v>
      </c>
      <c r="N28" s="4">
        <v>1.03</v>
      </c>
      <c r="O28" s="4">
        <v>1</v>
      </c>
    </row>
  </sheetData>
  <sheetProtection algorithmName="SHA-512" hashValue="yg/+tHys3jZD5a7vF8lVN7xsB0hp7wNG9MNKDcNXroXtTAyBbCs7QXVQjXSkWIeQuW8UA+HcxHJfuMiMD64OGQ==" saltValue="hGhNvrpeiX/vetFqUT2ATw==" spinCount="100000" sheet="1" objects="1" scenarios="1" selectLockedCells="1" selectUnlockedCells="1"/>
  <mergeCells count="1">
    <mergeCell ref="J1:J2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B1"/>
  <sheetViews>
    <sheetView workbookViewId="0">
      <selection activeCell="B2" sqref="B2"/>
    </sheetView>
  </sheetViews>
  <sheetFormatPr defaultColWidth="11.42578125" defaultRowHeight="15" x14ac:dyDescent="0.25"/>
  <cols>
    <col min="1" max="1" width="6" bestFit="1" customWidth="1"/>
    <col min="2" max="2" width="5.42578125" bestFit="1" customWidth="1"/>
  </cols>
  <sheetData>
    <row r="1" spans="1:2" ht="15.75" thickBot="1" x14ac:dyDescent="0.3">
      <c r="A1" s="1" t="s">
        <v>56</v>
      </c>
      <c r="B1" s="10">
        <v>13.5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Прайс-лист</vt:lpstr>
      <vt:lpstr>Настройки</vt:lpstr>
      <vt:lpstr>'Прайс-лист'!Заголовки_для_печати</vt:lpstr>
      <vt:lpstr>'Прайс-лист'!Область_печати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Прайс-лист Ура! Подарки! Новогодняя Программа 2021-2022</dc:title>
  <dc:subject>Прайс-лист на упаковку 2021-2022</dc:subject>
  <dc:creator>hosti</dc:creator>
  <cp:keywords>Прайс-лист, Ура! Подарки!</cp:keywords>
  <dc:description/>
  <cp:lastModifiedBy>Анна Ракша</cp:lastModifiedBy>
  <cp:lastPrinted>2024-03-19T06:08:24Z</cp:lastPrinted>
  <dcterms:created xsi:type="dcterms:W3CDTF">2006-09-28T05:33:49Z</dcterms:created>
  <dcterms:modified xsi:type="dcterms:W3CDTF">2024-09-06T12:16:52Z</dcterms:modified>
  <cp:category/>
</cp:coreProperties>
</file>